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ASEGURAMIENTO DE LA CALIDAD\PLAN DE DESARROLLO\"/>
    </mc:Choice>
  </mc:AlternateContent>
  <bookViews>
    <workbookView xWindow="0" yWindow="0" windowWidth="20490" windowHeight="6930"/>
  </bookViews>
  <sheets>
    <sheet name="Desafio 1" sheetId="1" r:id="rId1"/>
    <sheet name="Desafio 2" sheetId="4" r:id="rId2"/>
    <sheet name="Desafio 3" sheetId="5" r:id="rId3"/>
    <sheet name="Desafio 4" sheetId="3" r:id="rId4"/>
    <sheet name="Desafio 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5" l="1"/>
  <c r="Y14" i="5" s="1"/>
  <c r="Y13" i="5"/>
  <c r="X13" i="5"/>
  <c r="W13" i="5"/>
  <c r="V13" i="5"/>
  <c r="Y12" i="5"/>
  <c r="X12" i="5"/>
  <c r="W12" i="5"/>
  <c r="V12" i="5"/>
  <c r="Y10" i="5"/>
  <c r="X10" i="5"/>
  <c r="W10" i="5"/>
  <c r="V10" i="5"/>
  <c r="Y19" i="4"/>
  <c r="X19" i="4"/>
  <c r="W19" i="4"/>
  <c r="V19" i="4"/>
  <c r="Y18" i="4"/>
  <c r="X18" i="4"/>
  <c r="W18" i="4"/>
  <c r="V18" i="4"/>
  <c r="Y14" i="4"/>
  <c r="X14" i="4"/>
  <c r="W14" i="4"/>
  <c r="V14" i="4"/>
  <c r="AB13" i="4"/>
  <c r="W13" i="4" s="1"/>
  <c r="Y13" i="4"/>
  <c r="X13" i="4"/>
  <c r="N13" i="4"/>
  <c r="M13" i="4"/>
  <c r="L13" i="4"/>
  <c r="K13" i="4"/>
  <c r="Y12" i="4"/>
  <c r="X12" i="4"/>
  <c r="Y11" i="4"/>
  <c r="X11" i="4"/>
  <c r="W11" i="4"/>
  <c r="Z11" i="4" s="1"/>
  <c r="V11" i="4"/>
  <c r="V11" i="5" l="1"/>
  <c r="V14" i="5"/>
  <c r="W14" i="5"/>
  <c r="X14" i="5"/>
  <c r="Z10" i="5"/>
  <c r="Z10" i="4"/>
  <c r="V10" i="4"/>
  <c r="X10" i="4"/>
  <c r="Y10" i="4"/>
  <c r="Y15" i="4"/>
  <c r="W20" i="4"/>
  <c r="W10" i="4"/>
  <c r="Z14" i="4"/>
  <c r="Z19" i="4"/>
  <c r="V13" i="4"/>
  <c r="Z14" i="5" l="1"/>
  <c r="Y11" i="5"/>
  <c r="X11" i="5"/>
  <c r="W11" i="5"/>
  <c r="Z11" i="5" s="1"/>
  <c r="X15" i="4"/>
  <c r="W15" i="4"/>
  <c r="V15" i="4"/>
  <c r="Z15" i="4" s="1"/>
  <c r="V20" i="4"/>
  <c r="Y20" i="4"/>
  <c r="X20" i="4"/>
  <c r="Z20" i="4" l="1"/>
  <c r="Z15" i="3" l="1"/>
  <c r="Y15" i="3"/>
  <c r="X15" i="3"/>
  <c r="AA15" i="3" s="1"/>
  <c r="W15" i="3"/>
  <c r="Z12" i="3"/>
  <c r="Y12" i="3"/>
  <c r="X12" i="3"/>
  <c r="W12" i="3"/>
  <c r="AA16" i="3" l="1"/>
  <c r="Z16" i="3"/>
  <c r="W16" i="3"/>
  <c r="Y16" i="3"/>
  <c r="AA12" i="3"/>
  <c r="X16" i="3"/>
  <c r="X13" i="3" l="1"/>
  <c r="W13" i="3"/>
  <c r="AA13" i="3"/>
  <c r="Z13" i="3"/>
  <c r="Y13" i="3"/>
  <c r="Y23" i="1"/>
  <c r="X23" i="1"/>
  <c r="W23" i="1"/>
  <c r="V23" i="1"/>
  <c r="V16" i="1"/>
  <c r="W16" i="1"/>
  <c r="X16" i="1"/>
  <c r="Y16" i="1"/>
  <c r="Z16" i="1" l="1"/>
  <c r="Z23" i="1"/>
  <c r="X24" i="1" s="1"/>
  <c r="C30" i="1"/>
  <c r="Z15" i="1" l="1"/>
  <c r="Y15" i="1"/>
  <c r="X15" i="1"/>
  <c r="V15" i="1"/>
  <c r="W15" i="1"/>
  <c r="V24" i="1"/>
  <c r="W24" i="1"/>
  <c r="Y24" i="1"/>
</calcChain>
</file>

<file path=xl/comments1.xml><?xml version="1.0" encoding="utf-8"?>
<comments xmlns="http://schemas.openxmlformats.org/spreadsheetml/2006/main">
  <authors>
    <author>UT</author>
    <author>IVONNE ANGELIS PALMA FERNÁNDEZ</author>
  </authors>
  <commentLis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Acciones
</t>
        </r>
        <r>
          <rPr>
            <sz val="9"/>
            <color indexed="81"/>
            <rFont val="Tahoma"/>
            <family val="2"/>
          </rPr>
          <t xml:space="preserve">- Promover el acceso de profesores catedráticos a programas propios de posgrado 
- Aprobar y ejecutar comisiones de estudio de profesores de planta a nivel doctoral. 
</t>
        </r>
      </text>
    </comment>
    <comment ref="Q15" authorId="1" shapeId="0">
      <text>
        <r>
          <rPr>
            <b/>
            <sz val="9"/>
            <color indexed="81"/>
            <rFont val="Tahoma"/>
            <family val="2"/>
          </rPr>
          <t>Gestion y Finanzas
IDEALES
Ergoletrias</t>
        </r>
        <r>
          <rPr>
            <sz val="9"/>
            <color indexed="81"/>
            <rFont val="Tahoma"/>
            <family val="2"/>
          </rPr>
          <t xml:space="preserve">
Entrelíneas
Ustele
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 xml:space="preserve">Leyson  Jimmy Lugo Perea
Luz Helena Rodriguez
</t>
        </r>
      </text>
    </comment>
  </commentList>
</comments>
</file>

<file path=xl/sharedStrings.xml><?xml version="1.0" encoding="utf-8"?>
<sst xmlns="http://schemas.openxmlformats.org/spreadsheetml/2006/main" count="340" uniqueCount="212">
  <si>
    <t>OBJETIVO</t>
  </si>
  <si>
    <t xml:space="preserve">META </t>
  </si>
  <si>
    <t>META DE IMPACTO</t>
  </si>
  <si>
    <t xml:space="preserve">INDICADOR </t>
  </si>
  <si>
    <t>LINEA BASE</t>
  </si>
  <si>
    <t xml:space="preserve">PROGRAMA </t>
  </si>
  <si>
    <t>PROYECTO</t>
  </si>
  <si>
    <t>MATRIZ PLAN DE DESARROLLO</t>
  </si>
  <si>
    <t>Código: PI-P01-F03</t>
  </si>
  <si>
    <t>PROCEDIMIENTO SISTEMA DE PLANIFICACIÓN INSTITUCIONAL</t>
  </si>
  <si>
    <t>Página X de X</t>
  </si>
  <si>
    <t>Fecha Aprobación:
01-06-2017</t>
  </si>
  <si>
    <t>Versión: 02</t>
  </si>
  <si>
    <t>Aumentar la cobertura en el 12,5% para contribuir en la reducción de la brecha de acceso a la educación superior</t>
  </si>
  <si>
    <t>Cobertura con Responsabilidad</t>
  </si>
  <si>
    <t>Fortalecer en los Centros de Atención Tutorial (CAT), el acceso a
los servicios de atención psicológica.</t>
  </si>
  <si>
    <t>EJE DE POLITICA (DESAFIO)</t>
  </si>
  <si>
    <t>Apuesta postgradual</t>
  </si>
  <si>
    <t>Apuesta por la virtualidad</t>
  </si>
  <si>
    <t>Consolidar la propuesta de un Doctorado en
Educación a Distancia y Virtual.</t>
  </si>
  <si>
    <t>Consolidar la cultura de la autoformación como herramienta para asumir los retos de la  educación superior del siglo XXI</t>
  </si>
  <si>
    <t>Apropiar la modernización de los microcurriculos de acuerdo a las políticas educativas y las nuevas tendencias y dinámicas  enmarcadas en el contexto regional, nacional e internacional.</t>
  </si>
  <si>
    <t>Fortalecer el sistema de aseguramiento de la calidad del
IDEAD, para garantizar las Renovaciones de los Registros
Calificados y seguir caminando hacia la Acreditación de Alta
calidad de los programas ya existentes.</t>
  </si>
  <si>
    <t xml:space="preserve">Garantizar las acciones necesarias y diferenciales en búsqueda del desarrollo humano integral, inclusivo y ambientalmente responsable para el mejoramiento de la calidad de vida y el cumplimiento pleno de los derechos de toda la comunidad universitaria. </t>
  </si>
  <si>
    <t>Estudiantes de pregrado B-2021</t>
  </si>
  <si>
    <t>Consolidar el programa especial de bienestar para la población
rural.</t>
  </si>
  <si>
    <t># de Est. Nuevos Matriculados 1er semestre.</t>
  </si>
  <si>
    <t>Bienestar para todos los integrantes de
la comunidad del IDEAD</t>
  </si>
  <si>
    <t>Modernización de programas académicos de pregrado, acordes con las exigencias del siglo XXI.</t>
  </si>
  <si>
    <t>Autoformación para la educación superior en la UT.</t>
  </si>
  <si>
    <t>Ampliar la cobertura de los programas de pregrado garantizando la pertinencia y calidad académica.</t>
  </si>
  <si>
    <t>Número de programas sometidos</t>
  </si>
  <si>
    <t>Número de prácticas ejecutadas</t>
  </si>
  <si>
    <t xml:space="preserve">Número de microcurriculos ajustados </t>
  </si>
  <si>
    <t>Número de nuevos programas académicos formulados</t>
  </si>
  <si>
    <t>Número de programas Académicos con ampliación de  cobertura</t>
  </si>
  <si>
    <t>Nùmero de programas renovados</t>
  </si>
  <si>
    <t>Ampliación de cobertura de programas académicos de pregrado ya existentes.</t>
  </si>
  <si>
    <t xml:space="preserve">Nuevos programas de pregrado.  </t>
  </si>
  <si>
    <t>Formular nuevos programas de pregrado acordes a las
necesidades de las comunidades y las regiones,</t>
  </si>
  <si>
    <t>Potenciar la formación académica e investigativa de los estudiantes  mediante el desarrollo de practicas acadèmicas.</t>
  </si>
  <si>
    <t>Analizar el desempeño académico de los estudiantes de la UT en las pruebas saber pro para la toma de decisiones.</t>
  </si>
  <si>
    <t>Actualizar  los PEP en concordancia con las tendencias nacionales e internacionales</t>
  </si>
  <si>
    <t>Número de portafolios implementados bajo la cultura de la autoformaciòn de la educaciòn a Distancia.</t>
  </si>
  <si>
    <t>Programa especial de bienestar para la población
rural.</t>
  </si>
  <si>
    <t>META DE PRODUCTO</t>
  </si>
  <si>
    <t>META DE RESULTADO</t>
  </si>
  <si>
    <t>Documento de análisis y diagnóstico elaborado</t>
  </si>
  <si>
    <t xml:space="preserve">Número de PEP Actualizados </t>
  </si>
  <si>
    <t>N° de estudiantes de zonas rurales beneficiados</t>
  </si>
  <si>
    <t>Alertas tempranas a la deserción.</t>
  </si>
  <si>
    <t>Documento de estrategias alertas de deserción del IDEAD</t>
  </si>
  <si>
    <t>Diseñar estrategias entre las direcciones de programa y bienestar universitario para una atención temprana de alertas a la deserción.</t>
  </si>
  <si>
    <t xml:space="preserve">
servicios de atención psicológica en los CAT</t>
  </si>
  <si>
    <t>N° de campañas implementadas</t>
  </si>
  <si>
    <t>N° de CAT con conectividad</t>
  </si>
  <si>
    <t>Conectividad en los CAT.</t>
  </si>
  <si>
    <t>Fortalecer la conectividad en los CAT.</t>
  </si>
  <si>
    <t xml:space="preserve"> Monitorias académicas y asistencias administrativas.</t>
  </si>
  <si>
    <t>Fortalecer en los CAT la vinculación de los estudiantes a los programas de Monitorias académicas y asistencias administrativas.</t>
  </si>
  <si>
    <t>N° de CAT con monitores y asistentes administrativos</t>
  </si>
  <si>
    <t>Garantizar la prestación del servicio de interpretes de señas  a los estudiantes con discapacidad auditiva del IDEAD.</t>
  </si>
  <si>
    <t>N° contratos de prestación de servicios de intérpretes de señas</t>
  </si>
  <si>
    <t>Fortalecer la oferta de  programas de posgrado en las diferentes áreas de formación</t>
  </si>
  <si>
    <t>Ampliación de cobertura de programas académicos de posgrado ya existentes.</t>
  </si>
  <si>
    <t xml:space="preserve">Nuevos programas de posgrado.  </t>
  </si>
  <si>
    <t>Doctorado en
Educación a Distancia y Virtual.</t>
  </si>
  <si>
    <t>Documento formulado</t>
  </si>
  <si>
    <t>Ampliar la oferta educativa de los programas de posgrado</t>
  </si>
  <si>
    <t>Generar programas virtuales de posgrado</t>
  </si>
  <si>
    <t>N° de programas ofertados en posgrados</t>
  </si>
  <si>
    <t xml:space="preserve">Oferta de programas de posgrado </t>
  </si>
  <si>
    <t xml:space="preserve">Cobertura de programas de pregrado </t>
  </si>
  <si>
    <t>Oferta de programas de posgrado virtuales</t>
  </si>
  <si>
    <t>Formular nuevos programas de posgrado acorde a las
necesidades de las comunidades y las regiones,</t>
  </si>
  <si>
    <t xml:space="preserve">Ampliar cobertura de programas académicos de pregrado bajo un modelo que combine la mediaciones y la distancia tradicional. </t>
  </si>
  <si>
    <t xml:space="preserve">
Atención a la comunidad estudiantil con discapacidad
auditiva.</t>
  </si>
  <si>
    <t xml:space="preserve">Ampliar cobertura de programas académicos de posgrado bajo un modelo que combine la mediación y la distancia tradicional. </t>
  </si>
  <si>
    <t>Formulación de programas de especialización y maestría virtuales.</t>
  </si>
  <si>
    <t>Formular programas de especialización y maestría virtuales.</t>
  </si>
  <si>
    <t>Número de programas formulados</t>
  </si>
  <si>
    <t>Implementar estrategias mediadas por TIC en los programas de posgrado del IDEAD</t>
  </si>
  <si>
    <t>Numero de programas con estrategias implementadas</t>
  </si>
  <si>
    <t>Renovación de  registro calificado de algunos programas ya existentes.</t>
  </si>
  <si>
    <t>Estrategias mediadas por TIC</t>
  </si>
  <si>
    <t xml:space="preserve"> Acciones  para el mejoramiento de la calidad de vida  de  la comunidad universitaria del IDEAD</t>
  </si>
  <si>
    <t>Renovar el registro calificado de algunos programas ya existentes.</t>
  </si>
  <si>
    <t>Desarrollar  los procesos de modernización para la modificación de la estructura administrativa, la actualización de procesos y la adecuación operativa del IDEAD.</t>
  </si>
  <si>
    <t xml:space="preserve"> Modernización del IDEAD</t>
  </si>
  <si>
    <t>Reorganización académica y administraiva</t>
  </si>
  <si>
    <t>Modernizar la estructura organizacional del IDEAD</t>
  </si>
  <si>
    <t>Estructura Organizacional Modernizada</t>
  </si>
  <si>
    <t>Crear la Escuela de
Estudios a Distancia</t>
  </si>
  <si>
    <t>Justificar y solicitar la formalización de la Escuela de Estudios a Distancia del IDEAD</t>
  </si>
  <si>
    <t>Documento Propuesta</t>
  </si>
  <si>
    <t>Dar vida a la Unidad
de docencia.</t>
  </si>
  <si>
    <t>Justificar y solicitar la formalización de la Unidad de Docencia del IDEAD</t>
  </si>
  <si>
    <t>Formalizar la Unidad de
Aseguramiento de la
Calidad</t>
  </si>
  <si>
    <t>Justificar y solicitar la formalización de la Unidad de Aseguramiento de la calidad del IDEAD</t>
  </si>
  <si>
    <t>Garantía de derechos laborales</t>
  </si>
  <si>
    <t>Mejorar las  condiciones de vinculación laboral para de los funcionarios de los CAT.</t>
  </si>
  <si>
    <t>propuesta de vinculación de funcionarios de los CAT</t>
  </si>
  <si>
    <t>Contratación directa de funcionarios de los CAT</t>
  </si>
  <si>
    <t xml:space="preserve">Justificar y solicitar la vinculación de los Coordinadores y 
personal asistencial de los CAT a la planta formal de la UT. </t>
  </si>
  <si>
    <t>ORDENACIÓN Y PROYECCIÓN DEL CAMPUS UNIVERSITARIO</t>
  </si>
  <si>
    <t>Garantizar las condiciones físicas para el desarrollo de las actividades académicas y administrativas en los CAT</t>
  </si>
  <si>
    <t>Espacios físicos  en condiciones</t>
  </si>
  <si>
    <t>Aseguramiento de la Infraestructura física de los CAT</t>
  </si>
  <si>
    <t>Garantizar los requerimientos de espacios físcos de los CAT</t>
  </si>
  <si>
    <t>Numero de contratos o convenios de Infraestructura Física gestionados</t>
  </si>
  <si>
    <t>FUENTES DE FINANCIACION</t>
  </si>
  <si>
    <t>Buscar fuentes de financiamiento para el apoyo a las actividades académicas y administrativas</t>
  </si>
  <si>
    <t>Fuentes de financiación para el apoyo de actividades</t>
  </si>
  <si>
    <t>Financiacion para la educación a distancia</t>
  </si>
  <si>
    <t>Gestionar  la consecución de recursos mediante acciones académico - administrativas de impacto positivo para la UT a través de convenios</t>
  </si>
  <si>
    <t>Número de convenios con recursos adquiridos</t>
  </si>
  <si>
    <t>Fortalecimiento de la Docencia como ruta de excelencia</t>
  </si>
  <si>
    <t>Consolidar la labor docente del IDEAD</t>
  </si>
  <si>
    <t>N° Docentes cualificados en procesos de formación de la modalidad de educación a distancia</t>
  </si>
  <si>
    <t>Ampliación de la Planta Docente</t>
  </si>
  <si>
    <t>Promover la vinculación de profesores de planta y ocasionales con formación de alto nivel</t>
  </si>
  <si>
    <t>vinculación de docentes con formación de alto nivel</t>
  </si>
  <si>
    <t>Vinculación de profesores de Planta</t>
  </si>
  <si>
    <t xml:space="preserve">Promover  la vinculación de docentes  de planta con formación de alto nivel </t>
  </si>
  <si>
    <t>N° de profesores de planta  vinculados</t>
  </si>
  <si>
    <t>Vinculación de profesores Ocasionales</t>
  </si>
  <si>
    <t>Promover la vinculación de profesores ocasionales de tiempo completo en cada uno de los CAT</t>
  </si>
  <si>
    <t>N° de profesores ocasionales  solicitados para vinculación en los CAT</t>
  </si>
  <si>
    <t>Estímulos a la formación docente</t>
  </si>
  <si>
    <t>Fortalecer los procesos de formación posgradual para elevar la cualificación de los docentes del IDEAD</t>
  </si>
  <si>
    <t>Formación de docentes en programas posgraduales</t>
  </si>
  <si>
    <t>Formación de Alto Nivel</t>
  </si>
  <si>
    <t xml:space="preserve">Promover la formación del personal docente en el nivel de maestria y doctorado </t>
  </si>
  <si>
    <t>N° de profesores que inicien su formación de maestría o doctorado</t>
  </si>
  <si>
    <t>La pedagogía como Saber del Maestro</t>
  </si>
  <si>
    <t>Fortalecer la formación pedagógica de los docentes</t>
  </si>
  <si>
    <t>Formación de docentes en estrategias pedagógicas</t>
  </si>
  <si>
    <t>Cualificación Docente</t>
  </si>
  <si>
    <t xml:space="preserve">fortalecer los  espacios de capacitación docente en estrategias pedagógicas y disciplinares. </t>
  </si>
  <si>
    <t>N° de profesores participantes  en espacios de formación</t>
  </si>
  <si>
    <t>La producción intelectual del maestro en sus múltiples dimensiones</t>
  </si>
  <si>
    <t>reconocer el papel del maestro universitario como un
productor de saber, que trasciende las fronteras mismas de la transmisión del
conocimiento hacia la experiencia de la generación del mismo</t>
  </si>
  <si>
    <t>Produccción docente</t>
  </si>
  <si>
    <t>Publicación de Libros</t>
  </si>
  <si>
    <t xml:space="preserve">Generar escenarios para la publicación de libros de producción académica.  </t>
  </si>
  <si>
    <t>N° convocatorias para la publicación de libros</t>
  </si>
  <si>
    <t>Revistas IDEAD</t>
  </si>
  <si>
    <t>Incentivar la publicación de textos académicos de los profesores del IDEAD, en las revistas propias de la unidad académica.</t>
  </si>
  <si>
    <t>N° de textos académicos publicados por profesores en revistas del IDEAD</t>
  </si>
  <si>
    <t>Docentes en eventos académicos</t>
  </si>
  <si>
    <t>Potenciar la participación de los docentes en eventos académicos.</t>
  </si>
  <si>
    <t>N° de profesores ponentes en eventos académicos</t>
  </si>
  <si>
    <t>Escritura Académica</t>
  </si>
  <si>
    <t>Generar espacios de capacitación en escritura académica, búsquedas en bases de datos especializadas y elaboración de proyectos de investigación.</t>
  </si>
  <si>
    <t xml:space="preserve">N° de profesores beneficiados en espacios de capacitación </t>
  </si>
  <si>
    <t>El aula como espacio para la confrontación,
la argumentación y la pregunta</t>
  </si>
  <si>
    <t>Hacer del aula de clase (presencial y mediada), un
 laboratorio de construcción mutua de la acción pedagógica de enseñar y
aprender</t>
  </si>
  <si>
    <t>Espacios de confrontación y argumentación</t>
  </si>
  <si>
    <t>Experiencias pedagogicas en el aula</t>
  </si>
  <si>
    <t>Generar escenarios para el intercambio de experiencias pedagógicas de aula, en todas las áreas de conocimiento que configuran el IDEAD.</t>
  </si>
  <si>
    <t xml:space="preserve">N° de espacios generados </t>
  </si>
  <si>
    <t xml:space="preserve">Uso de las mediaciones tecnológicas
</t>
  </si>
  <si>
    <t>Apropiar y potenciar el uso pedagógico de las mediaciones tecnológicas</t>
  </si>
  <si>
    <t>Mediaciones Tecnológicas Implementadas</t>
  </si>
  <si>
    <t>Plataforma Tu Aula</t>
  </si>
  <si>
    <t>Fomentar el uso de la plataforma tu Aula y la generación de contenidos pedagógicos en la misma</t>
  </si>
  <si>
    <t>N°de portafolios pedagógicos implementados en la plataforma Tu Aula</t>
  </si>
  <si>
    <t xml:space="preserve">Objetos Virutales de Aprendizaje </t>
  </si>
  <si>
    <t>Potenciar la generación de Objetos Virtuales de Aprendizaje para la cualificación docente y la actualización de saberes de estudiantes y graduados</t>
  </si>
  <si>
    <t>N° de nuevos Objetos Virtuales de Aprendizaje</t>
  </si>
  <si>
    <t>Desafios</t>
  </si>
  <si>
    <t>Plan de Desarrollo Anterior</t>
  </si>
  <si>
    <t>Nuevo</t>
  </si>
  <si>
    <t>El modelo de investigación
como eje de la trasformación de los territorios</t>
  </si>
  <si>
    <t>Consolidar el modelo de investigación
del IDEAD</t>
  </si>
  <si>
    <t>Programas con el módelo de investigación del IDEAD implementado</t>
  </si>
  <si>
    <t>Investigación Formativa</t>
  </si>
  <si>
    <t>Consolidar  la Investigación Formativa de los programas de pregrado del IDEAD.</t>
  </si>
  <si>
    <t>Programas de pregrado con investigación formativa</t>
  </si>
  <si>
    <t>Actualización Curricular</t>
  </si>
  <si>
    <t>Actualizar el currículo  de  los  pogramas de pregrado al modelo de investigación formativa del IDEAD.</t>
  </si>
  <si>
    <t>N° de currículos actualizados</t>
  </si>
  <si>
    <t>Programas con cusos articuladores</t>
  </si>
  <si>
    <t>Consolidar  rutas de Investigación Formativa,  desde la formalización de los cursos articuladores en los programas de pregrado</t>
  </si>
  <si>
    <t>N° de programas con cursos articuladores formalizados.</t>
  </si>
  <si>
    <t>Investigación Formal</t>
  </si>
  <si>
    <t>Programas de posgrado con investigación formal</t>
  </si>
  <si>
    <t>Rutas de Investigación en el posgrado</t>
  </si>
  <si>
    <t>Consolidar microcurricularmente,  las
rutas de investigación en el posgrado</t>
  </si>
  <si>
    <t>N° de Microcurriculos de Posgrado Actualizados</t>
  </si>
  <si>
    <t>Semillero, grupos y otras formas alternativas de producción de conocimiento</t>
  </si>
  <si>
    <t>Promover la dinamización de la investigación mediante la promoción de grupos y semilleros de investigación, así como de otras expresiones alternativas que coadyuvan a la construcción permanente del conocimiento.</t>
  </si>
  <si>
    <t>Producción intelectual de la comunidad académica</t>
  </si>
  <si>
    <t>Dinaminzación de la Investigación</t>
  </si>
  <si>
    <t>Dinamizar  la investigación  en los procesos propios de la educación a distancia.</t>
  </si>
  <si>
    <t>N° de nuevos semilleros de investigación</t>
  </si>
  <si>
    <t>Grupos de estudio y colectivos de discusión</t>
  </si>
  <si>
    <t>Potenciar los grupos de estudio y colectivos de discusión.</t>
  </si>
  <si>
    <t>Numero de colectivos creados</t>
  </si>
  <si>
    <t>Participación en eventos académicos</t>
  </si>
  <si>
    <t>Apoyar la participación de los estudiantes en eventos académicos de orden nacional e internacional.</t>
  </si>
  <si>
    <t>N° de estudiantes participantes en eventos académicos de orden nacional e internacional</t>
  </si>
  <si>
    <t>Socialización  de Resultados de Investigación</t>
  </si>
  <si>
    <t>Generar escenarios para la publicación de la producción académica de semilleros, grupos de estudio o colectivos de discusión.</t>
  </si>
  <si>
    <t xml:space="preserve">Eventos programados </t>
  </si>
  <si>
    <t>EL IDEAD, ruta de acceso a la educación superior de los menos favorecidos</t>
  </si>
  <si>
    <t>Formación postgradual
y nuevos programas de posgrado.</t>
  </si>
  <si>
    <t>Modernización académico –
administrativa del IDEAD</t>
  </si>
  <si>
    <t>Nota: En la propuesta del Director  (5 desafios), no contempla lo relacionado con proyección  social, Ambiental, graduados, biblioteca etc, esos puntos se plasman en el Plan de Acción.</t>
  </si>
  <si>
    <t>Consolidar la oferta de programas de alta calidad a la comunidad</t>
  </si>
  <si>
    <t>Consolidar  la Investigación formal en los programas de posgrado del IDEAD</t>
  </si>
  <si>
    <t>N° de proyectos de investigaciòn presentados.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</si>
</sst>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2"/>
      <color theme="1"/>
      <name val="Arial"/>
      <family val="2"/>
    </font>
    <font>
      <b/>
      <sz val="14"/>
      <color rgb="FF339933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Helvetica Neue"/>
      <charset val="1"/>
    </font>
    <font>
      <sz val="11"/>
      <name val="Arial"/>
      <family val="2"/>
    </font>
    <font>
      <sz val="8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>
      <alignment vertical="top"/>
    </xf>
  </cellStyleXfs>
  <cellXfs count="240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9" fontId="0" fillId="0" borderId="0" xfId="2" applyFont="1" applyAlignment="1">
      <alignment vertical="center" wrapText="1"/>
    </xf>
    <xf numFmtId="0" fontId="7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9" fontId="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9" fontId="0" fillId="0" borderId="0" xfId="2" applyNumberFormat="1" applyFont="1"/>
    <xf numFmtId="0" fontId="0" fillId="0" borderId="1" xfId="0" applyFill="1" applyBorder="1" applyAlignment="1">
      <alignment horizontal="center" vertical="center" wrapText="1"/>
    </xf>
    <xf numFmtId="0" fontId="0" fillId="6" borderId="0" xfId="0" applyFill="1"/>
    <xf numFmtId="0" fontId="0" fillId="3" borderId="1" xfId="0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165" fontId="6" fillId="3" borderId="1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9" fontId="6" fillId="5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0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9" fontId="0" fillId="0" borderId="0" xfId="2" applyFont="1" applyFill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justify" vertical="center" wrapText="1"/>
    </xf>
    <xf numFmtId="0" fontId="0" fillId="10" borderId="1" xfId="0" applyFont="1" applyFill="1" applyBorder="1" applyAlignment="1">
      <alignment vertical="center" wrapText="1"/>
    </xf>
    <xf numFmtId="0" fontId="0" fillId="0" borderId="0" xfId="0" applyFill="1" applyBorder="1"/>
    <xf numFmtId="9" fontId="0" fillId="0" borderId="0" xfId="2" applyFont="1" applyFill="1" applyBorder="1"/>
    <xf numFmtId="0" fontId="0" fillId="7" borderId="1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vertical="center" wrapText="1"/>
    </xf>
    <xf numFmtId="0" fontId="0" fillId="7" borderId="8" xfId="0" applyFont="1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0" fillId="7" borderId="0" xfId="0" applyFill="1"/>
    <xf numFmtId="0" fontId="0" fillId="2" borderId="0" xfId="0" applyFill="1"/>
    <xf numFmtId="0" fontId="0" fillId="8" borderId="0" xfId="0" applyFill="1"/>
    <xf numFmtId="0" fontId="2" fillId="0" borderId="26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left" vertical="center" wrapText="1"/>
    </xf>
    <xf numFmtId="0" fontId="0" fillId="7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justify" vertical="center" wrapText="1"/>
    </xf>
    <xf numFmtId="9" fontId="6" fillId="0" borderId="1" xfId="2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horizontal="center" vertical="center" wrapText="1"/>
    </xf>
    <xf numFmtId="9" fontId="0" fillId="0" borderId="0" xfId="2" applyFont="1"/>
    <xf numFmtId="0" fontId="0" fillId="7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wrapText="1"/>
    </xf>
    <xf numFmtId="0" fontId="10" fillId="7" borderId="1" xfId="3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9" fontId="0" fillId="0" borderId="0" xfId="2" applyFont="1" applyFill="1" applyAlignment="1">
      <alignment horizontal="center" vertical="center"/>
    </xf>
    <xf numFmtId="9" fontId="0" fillId="3" borderId="1" xfId="2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5" fontId="0" fillId="7" borderId="1" xfId="2" applyNumberFormat="1" applyFont="1" applyFill="1" applyBorder="1" applyAlignment="1">
      <alignment horizontal="center" vertical="center" wrapText="1"/>
    </xf>
    <xf numFmtId="1" fontId="0" fillId="7" borderId="1" xfId="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9" fontId="6" fillId="0" borderId="27" xfId="2" applyFont="1" applyFill="1" applyBorder="1" applyAlignment="1">
      <alignment horizontal="center" vertical="center" wrapText="1"/>
    </xf>
    <xf numFmtId="9" fontId="6" fillId="0" borderId="29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6" fillId="0" borderId="22" xfId="2" applyFont="1" applyFill="1" applyBorder="1" applyAlignment="1">
      <alignment horizontal="center" vertical="center" wrapText="1"/>
    </xf>
    <xf numFmtId="9" fontId="6" fillId="0" borderId="11" xfId="2" applyFont="1" applyFill="1" applyBorder="1" applyAlignment="1">
      <alignment horizontal="center" vertical="center" wrapText="1"/>
    </xf>
    <xf numFmtId="9" fontId="11" fillId="0" borderId="22" xfId="2" applyFont="1" applyFill="1" applyBorder="1" applyAlignment="1">
      <alignment horizontal="center" vertical="center" wrapText="1"/>
    </xf>
    <xf numFmtId="9" fontId="11" fillId="0" borderId="11" xfId="2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0" fillId="7" borderId="22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>
      <alignment horizontal="center" vertical="center" wrapText="1"/>
    </xf>
    <xf numFmtId="9" fontId="6" fillId="0" borderId="23" xfId="2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justify" vertical="center" wrapText="1"/>
    </xf>
    <xf numFmtId="0" fontId="0" fillId="8" borderId="1" xfId="0" applyFont="1" applyFill="1" applyBorder="1" applyAlignment="1">
      <alignment horizontal="justify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left" vertical="center" wrapText="1"/>
    </xf>
    <xf numFmtId="0" fontId="0" fillId="8" borderId="11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justify" vertical="center" wrapText="1"/>
    </xf>
    <xf numFmtId="0" fontId="0" fillId="2" borderId="11" xfId="0" applyFont="1" applyFill="1" applyBorder="1" applyAlignment="1">
      <alignment horizontal="justify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5" fontId="6" fillId="5" borderId="1" xfId="2" applyNumberFormat="1" applyFont="1" applyFill="1" applyBorder="1" applyAlignment="1">
      <alignment horizontal="center" vertical="center" wrapText="1"/>
    </xf>
    <xf numFmtId="9" fontId="6" fillId="5" borderId="1" xfId="2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6" fillId="4" borderId="1" xfId="2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/>
    </xf>
  </cellXfs>
  <cellStyles count="4">
    <cellStyle name="Excel Built-in Normal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85726</xdr:rowOff>
    </xdr:from>
    <xdr:to>
      <xdr:col>0</xdr:col>
      <xdr:colOff>1200150</xdr:colOff>
      <xdr:row>3</xdr:row>
      <xdr:rowOff>274756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6"/>
          <a:ext cx="885825" cy="1093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85726</xdr:rowOff>
    </xdr:from>
    <xdr:to>
      <xdr:col>0</xdr:col>
      <xdr:colOff>809626</xdr:colOff>
      <xdr:row>3</xdr:row>
      <xdr:rowOff>90742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85726"/>
          <a:ext cx="495300" cy="9098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85727</xdr:rowOff>
    </xdr:from>
    <xdr:to>
      <xdr:col>0</xdr:col>
      <xdr:colOff>1038226</xdr:colOff>
      <xdr:row>3</xdr:row>
      <xdr:rowOff>183770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85727"/>
          <a:ext cx="723900" cy="1002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85726</xdr:rowOff>
    </xdr:from>
    <xdr:to>
      <xdr:col>0</xdr:col>
      <xdr:colOff>1047750</xdr:colOff>
      <xdr:row>3</xdr:row>
      <xdr:rowOff>232144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6"/>
          <a:ext cx="733425" cy="10565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85725</xdr:rowOff>
    </xdr:from>
    <xdr:to>
      <xdr:col>0</xdr:col>
      <xdr:colOff>1247775</xdr:colOff>
      <xdr:row>2</xdr:row>
      <xdr:rowOff>329653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5725"/>
          <a:ext cx="933450" cy="815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5" zoomScaleNormal="100" workbookViewId="0">
      <pane xSplit="2" ySplit="5" topLeftCell="O10" activePane="bottomRight" state="frozen"/>
      <selection activeCell="A5" sqref="A5"/>
      <selection pane="topRight" activeCell="C5" sqref="C5"/>
      <selection pane="bottomLeft" activeCell="A10" sqref="A10"/>
      <selection pane="bottomRight" activeCell="O10" sqref="O10"/>
    </sheetView>
  </sheetViews>
  <sheetFormatPr baseColWidth="10" defaultRowHeight="15"/>
  <cols>
    <col min="1" max="1" width="23" customWidth="1"/>
    <col min="2" max="2" width="27" customWidth="1"/>
    <col min="3" max="3" width="16.28515625" customWidth="1"/>
    <col min="4" max="4" width="9.42578125" customWidth="1"/>
    <col min="5" max="7" width="10.7109375" customWidth="1"/>
    <col min="8" max="8" width="19.140625" customWidth="1"/>
    <col min="9" max="9" width="17.7109375" customWidth="1"/>
    <col min="10" max="10" width="14" customWidth="1"/>
    <col min="12" max="14" width="10.7109375" customWidth="1"/>
    <col min="15" max="15" width="25.7109375" customWidth="1"/>
    <col min="16" max="16" width="31.7109375" customWidth="1"/>
    <col min="17" max="17" width="15.42578125" customWidth="1"/>
    <col min="19" max="21" width="10.7109375" customWidth="1"/>
    <col min="22" max="22" width="29.85546875" customWidth="1"/>
    <col min="23" max="23" width="16.7109375" customWidth="1"/>
  </cols>
  <sheetData>
    <row r="1" spans="1:26" ht="25.5" customHeight="1">
      <c r="A1" s="129"/>
      <c r="B1" s="130"/>
      <c r="C1" s="119" t="s">
        <v>9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3" t="s">
        <v>10</v>
      </c>
      <c r="T1" s="124"/>
      <c r="U1" s="125"/>
    </row>
    <row r="2" spans="1:26" ht="19.5" customHeight="1">
      <c r="A2" s="131"/>
      <c r="B2" s="132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12" t="s">
        <v>8</v>
      </c>
      <c r="T2" s="113"/>
      <c r="U2" s="114"/>
    </row>
    <row r="3" spans="1:26" ht="26.25" customHeight="1">
      <c r="A3" s="131"/>
      <c r="B3" s="132"/>
      <c r="C3" s="115" t="s">
        <v>7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2" t="s">
        <v>12</v>
      </c>
      <c r="T3" s="113"/>
      <c r="U3" s="114"/>
    </row>
    <row r="4" spans="1:26" ht="30.75" customHeight="1" thickBot="1">
      <c r="A4" s="133"/>
      <c r="B4" s="134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26" t="s">
        <v>11</v>
      </c>
      <c r="T4" s="127"/>
      <c r="U4" s="128"/>
    </row>
    <row r="7" spans="1:26">
      <c r="A7" s="106" t="s">
        <v>16</v>
      </c>
      <c r="B7" s="106" t="s">
        <v>0</v>
      </c>
      <c r="C7" s="106" t="s">
        <v>2</v>
      </c>
      <c r="D7" s="106"/>
      <c r="E7" s="106"/>
      <c r="F7" s="106"/>
      <c r="G7" s="106"/>
      <c r="H7" s="106" t="s">
        <v>5</v>
      </c>
      <c r="I7" s="106" t="s">
        <v>0</v>
      </c>
      <c r="J7" s="106" t="s">
        <v>46</v>
      </c>
      <c r="K7" s="106"/>
      <c r="L7" s="106"/>
      <c r="M7" s="106"/>
      <c r="N7" s="106"/>
      <c r="O7" s="106" t="s">
        <v>6</v>
      </c>
      <c r="P7" s="106" t="s">
        <v>0</v>
      </c>
      <c r="Q7" s="106" t="s">
        <v>45</v>
      </c>
      <c r="R7" s="106"/>
      <c r="S7" s="106"/>
      <c r="T7" s="106"/>
      <c r="U7" s="106"/>
    </row>
    <row r="8" spans="1:26">
      <c r="A8" s="106"/>
      <c r="B8" s="106"/>
      <c r="C8" s="106" t="s">
        <v>3</v>
      </c>
      <c r="D8" s="106" t="s">
        <v>4</v>
      </c>
      <c r="E8" s="106" t="s">
        <v>1</v>
      </c>
      <c r="F8" s="106"/>
      <c r="G8" s="106"/>
      <c r="H8" s="106" t="s">
        <v>5</v>
      </c>
      <c r="I8" s="106" t="s">
        <v>0</v>
      </c>
      <c r="J8" s="106" t="s">
        <v>3</v>
      </c>
      <c r="K8" s="106" t="s">
        <v>4</v>
      </c>
      <c r="L8" s="106" t="s">
        <v>1</v>
      </c>
      <c r="M8" s="106"/>
      <c r="N8" s="106"/>
      <c r="O8" s="106"/>
      <c r="P8" s="106"/>
      <c r="Q8" s="106" t="s">
        <v>3</v>
      </c>
      <c r="R8" s="106" t="s">
        <v>4</v>
      </c>
      <c r="S8" s="106" t="s">
        <v>1</v>
      </c>
      <c r="T8" s="106"/>
      <c r="U8" s="106"/>
    </row>
    <row r="9" spans="1:26">
      <c r="A9" s="106"/>
      <c r="B9" s="106"/>
      <c r="C9" s="106"/>
      <c r="D9" s="106"/>
      <c r="E9" s="14">
        <v>2022</v>
      </c>
      <c r="F9" s="14">
        <v>2023</v>
      </c>
      <c r="G9" s="14">
        <v>2024</v>
      </c>
      <c r="H9" s="106"/>
      <c r="I9" s="106"/>
      <c r="J9" s="106"/>
      <c r="K9" s="106"/>
      <c r="L9" s="14">
        <v>2022</v>
      </c>
      <c r="M9" s="14">
        <v>2023</v>
      </c>
      <c r="N9" s="14">
        <v>2024</v>
      </c>
      <c r="O9" s="106"/>
      <c r="P9" s="106"/>
      <c r="Q9" s="106"/>
      <c r="R9" s="106"/>
      <c r="S9" s="14">
        <v>2022</v>
      </c>
      <c r="T9" s="14">
        <v>2023</v>
      </c>
      <c r="U9" s="14">
        <v>2024</v>
      </c>
    </row>
    <row r="10" spans="1:26" ht="118.5" customHeight="1">
      <c r="A10" s="135" t="s">
        <v>205</v>
      </c>
      <c r="B10" s="109" t="s">
        <v>13</v>
      </c>
      <c r="C10" s="110" t="s">
        <v>26</v>
      </c>
      <c r="D10" s="111">
        <v>4000</v>
      </c>
      <c r="E10" s="111">
        <v>4200</v>
      </c>
      <c r="F10" s="111">
        <v>4300</v>
      </c>
      <c r="G10" s="111">
        <v>4500</v>
      </c>
      <c r="H10" s="109" t="s">
        <v>14</v>
      </c>
      <c r="I10" s="109" t="s">
        <v>30</v>
      </c>
      <c r="J10" s="108" t="s">
        <v>72</v>
      </c>
      <c r="K10" s="108">
        <v>0.27</v>
      </c>
      <c r="L10" s="108">
        <v>0.21</v>
      </c>
      <c r="M10" s="108">
        <v>0.26</v>
      </c>
      <c r="N10" s="108">
        <v>0.26</v>
      </c>
      <c r="O10" s="92" t="s">
        <v>37</v>
      </c>
      <c r="P10" s="92" t="s">
        <v>75</v>
      </c>
      <c r="Q10" s="15" t="s">
        <v>35</v>
      </c>
      <c r="R10" s="12">
        <v>11</v>
      </c>
      <c r="S10" s="12">
        <v>0</v>
      </c>
      <c r="T10" s="12">
        <v>1</v>
      </c>
      <c r="U10" s="12">
        <v>1</v>
      </c>
    </row>
    <row r="11" spans="1:26" ht="90.75" customHeight="1">
      <c r="A11" s="135"/>
      <c r="B11" s="109"/>
      <c r="C11" s="110"/>
      <c r="D11" s="111"/>
      <c r="E11" s="111"/>
      <c r="F11" s="111"/>
      <c r="G11" s="111"/>
      <c r="H11" s="109"/>
      <c r="I11" s="109"/>
      <c r="J11" s="108"/>
      <c r="K11" s="108"/>
      <c r="L11" s="108"/>
      <c r="M11" s="108"/>
      <c r="N11" s="108"/>
      <c r="O11" s="92" t="s">
        <v>38</v>
      </c>
      <c r="P11" s="92" t="s">
        <v>39</v>
      </c>
      <c r="Q11" s="16" t="s">
        <v>34</v>
      </c>
      <c r="R11" s="12">
        <v>0</v>
      </c>
      <c r="S11" s="12">
        <v>1</v>
      </c>
      <c r="T11" s="12">
        <v>1</v>
      </c>
      <c r="U11" s="12">
        <v>1</v>
      </c>
    </row>
    <row r="12" spans="1:26" ht="75" customHeight="1">
      <c r="A12" s="135"/>
      <c r="B12" s="109"/>
      <c r="C12" s="110"/>
      <c r="D12" s="111"/>
      <c r="E12" s="111"/>
      <c r="F12" s="111"/>
      <c r="G12" s="111"/>
      <c r="H12" s="109"/>
      <c r="I12" s="109"/>
      <c r="J12" s="108"/>
      <c r="K12" s="108"/>
      <c r="L12" s="108"/>
      <c r="M12" s="108"/>
      <c r="N12" s="108"/>
      <c r="O12" s="109" t="s">
        <v>22</v>
      </c>
      <c r="P12" s="96" t="s">
        <v>209</v>
      </c>
      <c r="Q12" s="11" t="s">
        <v>31</v>
      </c>
      <c r="R12" s="12">
        <v>3</v>
      </c>
      <c r="S12" s="12">
        <v>0</v>
      </c>
      <c r="T12" s="12">
        <v>1</v>
      </c>
      <c r="U12" s="12">
        <v>1</v>
      </c>
    </row>
    <row r="13" spans="1:26" ht="75" customHeight="1">
      <c r="A13" s="135"/>
      <c r="B13" s="109"/>
      <c r="C13" s="110"/>
      <c r="D13" s="111"/>
      <c r="E13" s="111"/>
      <c r="F13" s="111"/>
      <c r="G13" s="111"/>
      <c r="H13" s="109"/>
      <c r="I13" s="109"/>
      <c r="J13" s="108"/>
      <c r="K13" s="108"/>
      <c r="L13" s="108"/>
      <c r="M13" s="108"/>
      <c r="N13" s="108"/>
      <c r="O13" s="109"/>
      <c r="P13" s="96" t="s">
        <v>40</v>
      </c>
      <c r="Q13" s="11" t="s">
        <v>32</v>
      </c>
      <c r="R13" s="12">
        <v>176</v>
      </c>
      <c r="S13" s="12">
        <v>176</v>
      </c>
      <c r="T13" s="12">
        <v>176</v>
      </c>
      <c r="U13" s="12">
        <v>176</v>
      </c>
      <c r="V13" s="107"/>
    </row>
    <row r="14" spans="1:26" ht="77.25" customHeight="1">
      <c r="A14" s="135"/>
      <c r="B14" s="109"/>
      <c r="C14" s="110"/>
      <c r="D14" s="111"/>
      <c r="E14" s="111"/>
      <c r="F14" s="111"/>
      <c r="G14" s="111"/>
      <c r="H14" s="109"/>
      <c r="I14" s="109"/>
      <c r="J14" s="108"/>
      <c r="K14" s="108"/>
      <c r="L14" s="108"/>
      <c r="M14" s="108"/>
      <c r="N14" s="108"/>
      <c r="O14" s="109"/>
      <c r="P14" s="95" t="s">
        <v>41</v>
      </c>
      <c r="Q14" s="11" t="s">
        <v>47</v>
      </c>
      <c r="R14" s="12">
        <v>1</v>
      </c>
      <c r="S14" s="12">
        <v>1</v>
      </c>
      <c r="T14" s="12">
        <v>1</v>
      </c>
      <c r="U14" s="12">
        <v>1</v>
      </c>
      <c r="V14" s="107"/>
    </row>
    <row r="15" spans="1:26" ht="90">
      <c r="A15" s="135"/>
      <c r="B15" s="109"/>
      <c r="C15" s="110"/>
      <c r="D15" s="111"/>
      <c r="E15" s="111"/>
      <c r="F15" s="111"/>
      <c r="G15" s="111"/>
      <c r="H15" s="109"/>
      <c r="I15" s="109"/>
      <c r="J15" s="108"/>
      <c r="K15" s="108"/>
      <c r="L15" s="108"/>
      <c r="M15" s="108"/>
      <c r="N15" s="108"/>
      <c r="O15" s="109"/>
      <c r="P15" s="97" t="s">
        <v>21</v>
      </c>
      <c r="Q15" s="17" t="s">
        <v>33</v>
      </c>
      <c r="R15" s="12">
        <v>50</v>
      </c>
      <c r="S15" s="12">
        <v>20</v>
      </c>
      <c r="T15" s="12">
        <v>50</v>
      </c>
      <c r="U15" s="12">
        <v>50</v>
      </c>
      <c r="V15" s="7">
        <f>+V16/$Z$16</f>
        <v>0.27272727272727271</v>
      </c>
      <c r="W15" s="7">
        <f>+W16/$Z$16</f>
        <v>0.20661157024793389</v>
      </c>
      <c r="X15" s="7">
        <f>+X16/$Z$16</f>
        <v>0.26033057851239672</v>
      </c>
      <c r="Y15" s="7">
        <f>+Y16/$Z$16</f>
        <v>0.26033057851239672</v>
      </c>
      <c r="Z15" s="7">
        <f>+Z16/$Z$16</f>
        <v>1</v>
      </c>
    </row>
    <row r="16" spans="1:26" ht="80.25" customHeight="1">
      <c r="A16" s="135"/>
      <c r="B16" s="109"/>
      <c r="C16" s="110"/>
      <c r="D16" s="111"/>
      <c r="E16" s="111"/>
      <c r="F16" s="111"/>
      <c r="G16" s="111"/>
      <c r="H16" s="109"/>
      <c r="I16" s="109"/>
      <c r="J16" s="108"/>
      <c r="K16" s="108"/>
      <c r="L16" s="108"/>
      <c r="M16" s="108"/>
      <c r="N16" s="108"/>
      <c r="O16" s="13" t="s">
        <v>28</v>
      </c>
      <c r="P16" s="93" t="s">
        <v>42</v>
      </c>
      <c r="Q16" s="17" t="s">
        <v>48</v>
      </c>
      <c r="R16" s="19">
        <v>3</v>
      </c>
      <c r="S16" s="19">
        <v>2</v>
      </c>
      <c r="T16" s="19">
        <v>2</v>
      </c>
      <c r="U16" s="19">
        <v>2</v>
      </c>
      <c r="V16" s="5">
        <f>SUM(R10:R17)</f>
        <v>264</v>
      </c>
      <c r="W16" s="5">
        <f>SUM(S10:S17)</f>
        <v>200</v>
      </c>
      <c r="X16" s="5">
        <f>SUM(T10:T17)</f>
        <v>252</v>
      </c>
      <c r="Y16" s="5">
        <f>SUM(U10:U17)</f>
        <v>252</v>
      </c>
      <c r="Z16">
        <f>+W16+X16+Y16+V16</f>
        <v>968</v>
      </c>
    </row>
    <row r="17" spans="1:26" ht="120" customHeight="1">
      <c r="A17" s="135"/>
      <c r="B17" s="109"/>
      <c r="C17" s="110"/>
      <c r="D17" s="111"/>
      <c r="E17" s="111"/>
      <c r="F17" s="111"/>
      <c r="G17" s="111"/>
      <c r="H17" s="109"/>
      <c r="I17" s="109"/>
      <c r="J17" s="108"/>
      <c r="K17" s="108"/>
      <c r="L17" s="108"/>
      <c r="M17" s="108"/>
      <c r="N17" s="108"/>
      <c r="O17" s="93" t="s">
        <v>29</v>
      </c>
      <c r="P17" s="93" t="s">
        <v>20</v>
      </c>
      <c r="Q17" s="17" t="s">
        <v>43</v>
      </c>
      <c r="R17" s="12">
        <v>20</v>
      </c>
      <c r="S17" s="12">
        <v>0</v>
      </c>
      <c r="T17" s="12">
        <v>20</v>
      </c>
      <c r="U17" s="12">
        <v>20</v>
      </c>
    </row>
    <row r="18" spans="1:26" ht="83.25" customHeight="1">
      <c r="A18" s="135"/>
      <c r="B18" s="109"/>
      <c r="C18" s="110"/>
      <c r="D18" s="111"/>
      <c r="E18" s="111"/>
      <c r="F18" s="111"/>
      <c r="G18" s="111"/>
      <c r="H18" s="109" t="s">
        <v>27</v>
      </c>
      <c r="I18" s="109" t="s">
        <v>23</v>
      </c>
      <c r="J18" s="136" t="s">
        <v>85</v>
      </c>
      <c r="K18" s="138">
        <v>0.25</v>
      </c>
      <c r="L18" s="138">
        <v>0.25</v>
      </c>
      <c r="M18" s="138">
        <v>0.25</v>
      </c>
      <c r="N18" s="138">
        <v>0.25</v>
      </c>
      <c r="O18" s="92" t="s">
        <v>44</v>
      </c>
      <c r="P18" s="92" t="s">
        <v>25</v>
      </c>
      <c r="Q18" s="11" t="s">
        <v>49</v>
      </c>
      <c r="R18" s="12">
        <v>1082</v>
      </c>
      <c r="S18" s="12">
        <v>1082</v>
      </c>
      <c r="T18" s="12">
        <v>1082</v>
      </c>
      <c r="U18" s="12">
        <v>1082</v>
      </c>
      <c r="V18" s="102"/>
      <c r="W18" s="4"/>
    </row>
    <row r="19" spans="1:26" ht="105" customHeight="1">
      <c r="A19" s="135"/>
      <c r="B19" s="109"/>
      <c r="C19" s="110"/>
      <c r="D19" s="111"/>
      <c r="E19" s="111"/>
      <c r="F19" s="111"/>
      <c r="G19" s="111"/>
      <c r="H19" s="109"/>
      <c r="I19" s="109"/>
      <c r="J19" s="137"/>
      <c r="K19" s="138"/>
      <c r="L19" s="138"/>
      <c r="M19" s="138"/>
      <c r="N19" s="138"/>
      <c r="O19" s="94" t="s">
        <v>50</v>
      </c>
      <c r="P19" s="97" t="s">
        <v>52</v>
      </c>
      <c r="Q19" s="11" t="s">
        <v>51</v>
      </c>
      <c r="R19" s="12">
        <v>0</v>
      </c>
      <c r="S19" s="12">
        <v>0</v>
      </c>
      <c r="T19" s="12">
        <v>0</v>
      </c>
      <c r="U19" s="12">
        <v>1</v>
      </c>
      <c r="V19" s="10"/>
    </row>
    <row r="20" spans="1:26" ht="75">
      <c r="A20" s="135"/>
      <c r="B20" s="109"/>
      <c r="C20" s="110"/>
      <c r="D20" s="111"/>
      <c r="E20" s="111"/>
      <c r="F20" s="111"/>
      <c r="G20" s="111"/>
      <c r="H20" s="109"/>
      <c r="I20" s="109"/>
      <c r="J20" s="137"/>
      <c r="K20" s="138"/>
      <c r="L20" s="138"/>
      <c r="M20" s="138"/>
      <c r="N20" s="138"/>
      <c r="O20" s="92" t="s">
        <v>53</v>
      </c>
      <c r="P20" s="92" t="s">
        <v>15</v>
      </c>
      <c r="Q20" s="11" t="s">
        <v>54</v>
      </c>
      <c r="R20" s="12">
        <v>2</v>
      </c>
      <c r="S20" s="12">
        <v>2</v>
      </c>
      <c r="T20" s="12">
        <v>2</v>
      </c>
      <c r="U20" s="12">
        <v>2</v>
      </c>
    </row>
    <row r="21" spans="1:26" ht="30">
      <c r="A21" s="135"/>
      <c r="B21" s="109"/>
      <c r="C21" s="110"/>
      <c r="D21" s="111"/>
      <c r="E21" s="111"/>
      <c r="F21" s="111"/>
      <c r="G21" s="111"/>
      <c r="H21" s="109"/>
      <c r="I21" s="109"/>
      <c r="J21" s="137"/>
      <c r="K21" s="138"/>
      <c r="L21" s="138"/>
      <c r="M21" s="138"/>
      <c r="N21" s="138"/>
      <c r="O21" s="92" t="s">
        <v>56</v>
      </c>
      <c r="P21" s="92" t="s">
        <v>57</v>
      </c>
      <c r="Q21" s="11" t="s">
        <v>55</v>
      </c>
      <c r="R21" s="12">
        <v>11</v>
      </c>
      <c r="S21" s="12">
        <v>14</v>
      </c>
      <c r="T21" s="12">
        <v>25</v>
      </c>
      <c r="U21" s="12">
        <v>25</v>
      </c>
    </row>
    <row r="22" spans="1:26" ht="75">
      <c r="A22" s="135"/>
      <c r="B22" s="109"/>
      <c r="C22" s="110"/>
      <c r="D22" s="111"/>
      <c r="E22" s="111"/>
      <c r="F22" s="111"/>
      <c r="G22" s="111"/>
      <c r="H22" s="109"/>
      <c r="I22" s="109"/>
      <c r="J22" s="137"/>
      <c r="K22" s="138"/>
      <c r="L22" s="138"/>
      <c r="M22" s="138"/>
      <c r="N22" s="138"/>
      <c r="O22" s="92" t="s">
        <v>58</v>
      </c>
      <c r="P22" s="95" t="s">
        <v>59</v>
      </c>
      <c r="Q22" s="11" t="s">
        <v>60</v>
      </c>
      <c r="R22" s="12">
        <v>11</v>
      </c>
      <c r="S22" s="12">
        <v>15</v>
      </c>
      <c r="T22" s="12">
        <v>24</v>
      </c>
      <c r="U22" s="12">
        <v>24</v>
      </c>
      <c r="V22" s="9"/>
    </row>
    <row r="23" spans="1:26" ht="75">
      <c r="A23" s="135"/>
      <c r="B23" s="109"/>
      <c r="C23" s="110"/>
      <c r="D23" s="111"/>
      <c r="E23" s="111"/>
      <c r="F23" s="111"/>
      <c r="G23" s="111"/>
      <c r="H23" s="109"/>
      <c r="I23" s="109"/>
      <c r="J23" s="137"/>
      <c r="K23" s="138"/>
      <c r="L23" s="138"/>
      <c r="M23" s="138"/>
      <c r="N23" s="138"/>
      <c r="O23" s="95" t="s">
        <v>76</v>
      </c>
      <c r="P23" s="95" t="s">
        <v>61</v>
      </c>
      <c r="Q23" s="11" t="s">
        <v>62</v>
      </c>
      <c r="R23" s="12">
        <v>0</v>
      </c>
      <c r="S23" s="12">
        <v>2</v>
      </c>
      <c r="T23" s="12">
        <v>2</v>
      </c>
      <c r="U23" s="12">
        <v>2</v>
      </c>
      <c r="V23" s="3">
        <f>SUM(R18:R23)</f>
        <v>1106</v>
      </c>
      <c r="W23" s="3">
        <f t="shared" ref="W23:Y23" si="0">SUM(S18:S23)</f>
        <v>1115</v>
      </c>
      <c r="X23" s="3">
        <f t="shared" si="0"/>
        <v>1135</v>
      </c>
      <c r="Y23" s="3">
        <f t="shared" si="0"/>
        <v>1136</v>
      </c>
      <c r="Z23" s="3">
        <f>+V23+W23+X23+Y23</f>
        <v>4492</v>
      </c>
    </row>
    <row r="24" spans="1:26">
      <c r="Q24" s="3"/>
      <c r="R24" s="3"/>
      <c r="S24" s="3"/>
      <c r="T24" s="3"/>
      <c r="U24" s="3"/>
      <c r="V24" s="103">
        <f>+V23/$Z$23</f>
        <v>0.24621549421193231</v>
      </c>
      <c r="W24" s="103">
        <f t="shared" ref="W24:Y24" si="1">+W23/$Z$23</f>
        <v>0.24821905609973285</v>
      </c>
      <c r="X24" s="103">
        <f t="shared" si="1"/>
        <v>0.2526714158504007</v>
      </c>
      <c r="Y24" s="103">
        <f t="shared" si="1"/>
        <v>0.25289403383793413</v>
      </c>
    </row>
    <row r="25" spans="1:26">
      <c r="Q25" s="3"/>
      <c r="R25" s="3"/>
      <c r="S25" s="3"/>
      <c r="T25" s="3"/>
      <c r="U25" s="3"/>
      <c r="V25" s="3"/>
      <c r="W25" s="3"/>
      <c r="X25" s="3"/>
      <c r="Y25" s="3"/>
    </row>
    <row r="26" spans="1:26">
      <c r="Q26" s="3"/>
      <c r="R26" s="3"/>
      <c r="S26" s="3"/>
      <c r="T26" s="3"/>
      <c r="U26" s="3"/>
    </row>
    <row r="27" spans="1:26">
      <c r="A27" s="1" t="s">
        <v>208</v>
      </c>
    </row>
    <row r="29" spans="1:26">
      <c r="A29" t="s">
        <v>24</v>
      </c>
      <c r="C29">
        <v>17357</v>
      </c>
    </row>
    <row r="30" spans="1:26">
      <c r="C30" s="2">
        <f>SUM(C29*0.15)</f>
        <v>2603.5499999999997</v>
      </c>
    </row>
    <row r="32" spans="1:26">
      <c r="A32" s="72"/>
      <c r="B32" s="39" t="s">
        <v>170</v>
      </c>
    </row>
    <row r="33" spans="1:2">
      <c r="A33" s="73"/>
      <c r="B33" s="39" t="s">
        <v>171</v>
      </c>
    </row>
    <row r="34" spans="1:2">
      <c r="A34" s="74"/>
      <c r="B34" s="39" t="s">
        <v>172</v>
      </c>
    </row>
  </sheetData>
  <mergeCells count="48">
    <mergeCell ref="J18:J23"/>
    <mergeCell ref="K18:K23"/>
    <mergeCell ref="L18:L23"/>
    <mergeCell ref="M18:M23"/>
    <mergeCell ref="N18:N23"/>
    <mergeCell ref="A1:B4"/>
    <mergeCell ref="A7:A9"/>
    <mergeCell ref="B7:B9"/>
    <mergeCell ref="A10:A23"/>
    <mergeCell ref="B10:B23"/>
    <mergeCell ref="S2:U2"/>
    <mergeCell ref="S3:U3"/>
    <mergeCell ref="C3:R4"/>
    <mergeCell ref="C1:R2"/>
    <mergeCell ref="S1:U1"/>
    <mergeCell ref="S4:U4"/>
    <mergeCell ref="G10:G23"/>
    <mergeCell ref="P7:P9"/>
    <mergeCell ref="Q7:U7"/>
    <mergeCell ref="Q8:Q9"/>
    <mergeCell ref="R8:R9"/>
    <mergeCell ref="S8:U8"/>
    <mergeCell ref="H18:H23"/>
    <mergeCell ref="H7:H9"/>
    <mergeCell ref="O12:O15"/>
    <mergeCell ref="J7:N7"/>
    <mergeCell ref="J8:J9"/>
    <mergeCell ref="K8:K9"/>
    <mergeCell ref="L8:N8"/>
    <mergeCell ref="O7:O9"/>
    <mergeCell ref="I7:I9"/>
    <mergeCell ref="I18:I23"/>
    <mergeCell ref="E8:G8"/>
    <mergeCell ref="C7:G7"/>
    <mergeCell ref="C8:C9"/>
    <mergeCell ref="D8:D9"/>
    <mergeCell ref="V13:V14"/>
    <mergeCell ref="M10:M17"/>
    <mergeCell ref="N10:N17"/>
    <mergeCell ref="H10:H17"/>
    <mergeCell ref="I10:I17"/>
    <mergeCell ref="J10:J17"/>
    <mergeCell ref="K10:K17"/>
    <mergeCell ref="L10:L17"/>
    <mergeCell ref="C10:C23"/>
    <mergeCell ref="D10:D23"/>
    <mergeCell ref="E10:E23"/>
    <mergeCell ref="F10:F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topLeftCell="A7" zoomScaleNormal="100" workbookViewId="0">
      <pane xSplit="1" ySplit="3" topLeftCell="N10" activePane="bottomRight" state="frozen"/>
      <selection activeCell="A7" sqref="A7"/>
      <selection pane="topRight" activeCell="B7" sqref="B7"/>
      <selection pane="bottomLeft" activeCell="A10" sqref="A10"/>
      <selection pane="bottomRight" activeCell="O12" sqref="O12"/>
    </sheetView>
  </sheetViews>
  <sheetFormatPr baseColWidth="10" defaultColWidth="11.42578125" defaultRowHeight="15"/>
  <cols>
    <col min="1" max="1" width="23" style="39" customWidth="1"/>
    <col min="2" max="2" width="27" style="39" customWidth="1"/>
    <col min="3" max="3" width="15" style="39" customWidth="1"/>
    <col min="4" max="4" width="9.42578125" style="39" customWidth="1"/>
    <col min="5" max="7" width="10.7109375" style="39" customWidth="1"/>
    <col min="8" max="8" width="19.140625" style="39" customWidth="1"/>
    <col min="9" max="9" width="33" style="39" customWidth="1"/>
    <col min="10" max="10" width="23.140625" style="39" customWidth="1"/>
    <col min="11" max="11" width="11.42578125" style="39"/>
    <col min="12" max="14" width="10.7109375" style="39" customWidth="1"/>
    <col min="15" max="15" width="25.7109375" style="39" customWidth="1"/>
    <col min="16" max="16" width="44.140625" style="40" customWidth="1"/>
    <col min="17" max="17" width="34.140625" style="39" customWidth="1"/>
    <col min="18" max="18" width="11.42578125" style="41"/>
    <col min="19" max="21" width="10.7109375" style="41" customWidth="1"/>
    <col min="22" max="27" width="11.42578125" style="39" hidden="1" customWidth="1"/>
    <col min="28" max="28" width="0" style="39" hidden="1" customWidth="1"/>
    <col min="29" max="16384" width="11.42578125" style="39"/>
  </cols>
  <sheetData>
    <row r="1" spans="1:28" ht="25.5" customHeight="1">
      <c r="A1" s="172"/>
      <c r="B1" s="173"/>
      <c r="C1" s="178" t="s">
        <v>9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82" t="s">
        <v>10</v>
      </c>
      <c r="T1" s="183"/>
      <c r="U1" s="184"/>
    </row>
    <row r="2" spans="1:28" ht="19.5" customHeight="1">
      <c r="A2" s="174"/>
      <c r="B2" s="175"/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5" t="s">
        <v>8</v>
      </c>
      <c r="T2" s="186"/>
      <c r="U2" s="187"/>
    </row>
    <row r="3" spans="1:28" ht="26.25" customHeight="1">
      <c r="A3" s="174"/>
      <c r="B3" s="175"/>
      <c r="C3" s="188" t="s">
        <v>7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5" t="s">
        <v>12</v>
      </c>
      <c r="T3" s="186"/>
      <c r="U3" s="187"/>
    </row>
    <row r="4" spans="1:28" ht="15.75" thickBot="1">
      <c r="A4" s="176"/>
      <c r="B4" s="177"/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 t="s">
        <v>11</v>
      </c>
      <c r="T4" s="193"/>
      <c r="U4" s="194"/>
    </row>
    <row r="6" spans="1:28" ht="15.75" thickBot="1"/>
    <row r="7" spans="1:28">
      <c r="A7" s="195" t="s">
        <v>16</v>
      </c>
      <c r="B7" s="141" t="s">
        <v>0</v>
      </c>
      <c r="C7" s="141" t="s">
        <v>2</v>
      </c>
      <c r="D7" s="141"/>
      <c r="E7" s="141"/>
      <c r="F7" s="141"/>
      <c r="G7" s="141"/>
      <c r="H7" s="141" t="s">
        <v>5</v>
      </c>
      <c r="I7" s="141" t="s">
        <v>0</v>
      </c>
      <c r="J7" s="141" t="s">
        <v>46</v>
      </c>
      <c r="K7" s="141"/>
      <c r="L7" s="141"/>
      <c r="M7" s="141"/>
      <c r="N7" s="141"/>
      <c r="O7" s="141" t="s">
        <v>6</v>
      </c>
      <c r="P7" s="141" t="s">
        <v>0</v>
      </c>
      <c r="Q7" s="141" t="s">
        <v>45</v>
      </c>
      <c r="R7" s="141"/>
      <c r="S7" s="141"/>
      <c r="T7" s="141"/>
      <c r="U7" s="142"/>
    </row>
    <row r="8" spans="1:28">
      <c r="A8" s="196"/>
      <c r="B8" s="143"/>
      <c r="C8" s="143" t="s">
        <v>3</v>
      </c>
      <c r="D8" s="143" t="s">
        <v>4</v>
      </c>
      <c r="E8" s="143" t="s">
        <v>1</v>
      </c>
      <c r="F8" s="143"/>
      <c r="G8" s="143"/>
      <c r="H8" s="143" t="s">
        <v>5</v>
      </c>
      <c r="I8" s="143" t="s">
        <v>0</v>
      </c>
      <c r="J8" s="143" t="s">
        <v>3</v>
      </c>
      <c r="K8" s="143" t="s">
        <v>4</v>
      </c>
      <c r="L8" s="143" t="s">
        <v>1</v>
      </c>
      <c r="M8" s="143"/>
      <c r="N8" s="143"/>
      <c r="O8" s="143"/>
      <c r="P8" s="143"/>
      <c r="Q8" s="143" t="s">
        <v>3</v>
      </c>
      <c r="R8" s="148" t="s">
        <v>4</v>
      </c>
      <c r="S8" s="148" t="s">
        <v>1</v>
      </c>
      <c r="T8" s="148"/>
      <c r="U8" s="171"/>
    </row>
    <row r="9" spans="1:28" ht="15.75" thickBot="1">
      <c r="A9" s="197"/>
      <c r="B9" s="144"/>
      <c r="C9" s="144"/>
      <c r="D9" s="144"/>
      <c r="E9" s="42">
        <v>2022</v>
      </c>
      <c r="F9" s="42">
        <v>2023</v>
      </c>
      <c r="G9" s="42">
        <v>2024</v>
      </c>
      <c r="H9" s="144"/>
      <c r="I9" s="144"/>
      <c r="J9" s="144"/>
      <c r="K9" s="144"/>
      <c r="L9" s="42">
        <v>2022</v>
      </c>
      <c r="M9" s="42">
        <v>2023</v>
      </c>
      <c r="N9" s="42">
        <v>2024</v>
      </c>
      <c r="O9" s="144"/>
      <c r="P9" s="144"/>
      <c r="Q9" s="144"/>
      <c r="R9" s="170"/>
      <c r="S9" s="42">
        <v>2022</v>
      </c>
      <c r="T9" s="42">
        <v>2023</v>
      </c>
      <c r="U9" s="43">
        <v>2024</v>
      </c>
    </row>
    <row r="10" spans="1:28" ht="30">
      <c r="A10" s="161" t="s">
        <v>116</v>
      </c>
      <c r="B10" s="164" t="s">
        <v>117</v>
      </c>
      <c r="C10" s="156" t="s">
        <v>118</v>
      </c>
      <c r="D10" s="156">
        <v>1000</v>
      </c>
      <c r="E10" s="153">
        <v>500</v>
      </c>
      <c r="F10" s="153">
        <v>750</v>
      </c>
      <c r="G10" s="156">
        <v>1000</v>
      </c>
      <c r="H10" s="145" t="s">
        <v>119</v>
      </c>
      <c r="I10" s="145" t="s">
        <v>120</v>
      </c>
      <c r="J10" s="147" t="s">
        <v>121</v>
      </c>
      <c r="K10" s="149">
        <v>0</v>
      </c>
      <c r="L10" s="151">
        <v>7.0000000000000007E-2</v>
      </c>
      <c r="M10" s="151">
        <v>0.43</v>
      </c>
      <c r="N10" s="151">
        <v>0.5</v>
      </c>
      <c r="O10" s="44" t="s">
        <v>122</v>
      </c>
      <c r="P10" s="45" t="s">
        <v>123</v>
      </c>
      <c r="Q10" s="46" t="s">
        <v>124</v>
      </c>
      <c r="R10" s="47">
        <v>0</v>
      </c>
      <c r="S10" s="48">
        <v>2</v>
      </c>
      <c r="T10" s="48">
        <v>1</v>
      </c>
      <c r="U10" s="49">
        <v>1</v>
      </c>
      <c r="V10" s="50">
        <f>+V11/$Z$11</f>
        <v>0</v>
      </c>
      <c r="W10" s="50">
        <f t="shared" ref="W10:Z10" si="0">+W11/$Z$11</f>
        <v>7.1428571428571425E-2</v>
      </c>
      <c r="X10" s="50">
        <f t="shared" si="0"/>
        <v>0.4642857142857143</v>
      </c>
      <c r="Y10" s="50">
        <f t="shared" si="0"/>
        <v>0.4642857142857143</v>
      </c>
      <c r="Z10" s="50">
        <f t="shared" si="0"/>
        <v>1</v>
      </c>
    </row>
    <row r="11" spans="1:28" ht="45">
      <c r="A11" s="162"/>
      <c r="B11" s="165"/>
      <c r="C11" s="157"/>
      <c r="D11" s="157"/>
      <c r="E11" s="154"/>
      <c r="F11" s="154"/>
      <c r="G11" s="157"/>
      <c r="H11" s="146"/>
      <c r="I11" s="146"/>
      <c r="J11" s="148"/>
      <c r="K11" s="150"/>
      <c r="L11" s="152"/>
      <c r="M11" s="152"/>
      <c r="N11" s="152"/>
      <c r="O11" s="51" t="s">
        <v>125</v>
      </c>
      <c r="P11" s="52" t="s">
        <v>126</v>
      </c>
      <c r="Q11" s="46" t="s">
        <v>127</v>
      </c>
      <c r="R11" s="46">
        <v>0</v>
      </c>
      <c r="S11" s="53">
        <v>0</v>
      </c>
      <c r="T11" s="53">
        <v>12</v>
      </c>
      <c r="U11" s="54">
        <v>12</v>
      </c>
      <c r="V11" s="39">
        <f>+R10+R11</f>
        <v>0</v>
      </c>
      <c r="W11" s="39">
        <f>+S10+S11</f>
        <v>2</v>
      </c>
      <c r="X11" s="39">
        <f>+T10+T11</f>
        <v>13</v>
      </c>
      <c r="Y11" s="39">
        <f>+U10+U11</f>
        <v>13</v>
      </c>
      <c r="Z11" s="39">
        <f>SUM(V11:Y11)</f>
        <v>28</v>
      </c>
    </row>
    <row r="12" spans="1:28" ht="60">
      <c r="A12" s="162"/>
      <c r="B12" s="165"/>
      <c r="C12" s="157"/>
      <c r="D12" s="157"/>
      <c r="E12" s="154"/>
      <c r="F12" s="154"/>
      <c r="G12" s="157"/>
      <c r="H12" s="13" t="s">
        <v>128</v>
      </c>
      <c r="I12" s="55" t="s">
        <v>129</v>
      </c>
      <c r="J12" s="46" t="s">
        <v>130</v>
      </c>
      <c r="K12" s="56">
        <v>0.66</v>
      </c>
      <c r="L12" s="56">
        <v>0</v>
      </c>
      <c r="M12" s="56">
        <v>0.17</v>
      </c>
      <c r="N12" s="56">
        <v>0.17</v>
      </c>
      <c r="O12" s="51" t="s">
        <v>131</v>
      </c>
      <c r="P12" s="52" t="s">
        <v>132</v>
      </c>
      <c r="Q12" s="46" t="s">
        <v>133</v>
      </c>
      <c r="R12" s="46">
        <v>4</v>
      </c>
      <c r="S12" s="46">
        <v>0</v>
      </c>
      <c r="T12" s="46">
        <v>1</v>
      </c>
      <c r="U12" s="57">
        <v>1</v>
      </c>
      <c r="V12" s="50">
        <v>0.66</v>
      </c>
      <c r="X12" s="50">
        <f>1/6</f>
        <v>0.16666666666666666</v>
      </c>
      <c r="Y12" s="50">
        <f>1/6</f>
        <v>0.16666666666666666</v>
      </c>
    </row>
    <row r="13" spans="1:28" ht="45">
      <c r="A13" s="162"/>
      <c r="B13" s="165"/>
      <c r="C13" s="157"/>
      <c r="D13" s="157"/>
      <c r="E13" s="154"/>
      <c r="F13" s="154"/>
      <c r="G13" s="157"/>
      <c r="H13" s="58" t="s">
        <v>134</v>
      </c>
      <c r="I13" s="59" t="s">
        <v>135</v>
      </c>
      <c r="J13" s="46" t="s">
        <v>136</v>
      </c>
      <c r="K13" s="56">
        <f>+R13/(R13+S13+T13+U13)</f>
        <v>0.30769230769230771</v>
      </c>
      <c r="L13" s="56">
        <f>+S13/(R13+S13+T13+U13)</f>
        <v>0.15384615384615385</v>
      </c>
      <c r="M13" s="56">
        <f>+T13/(R13+S13+T13+U13)</f>
        <v>0.23076923076923078</v>
      </c>
      <c r="N13" s="56">
        <f>+U13/(R13+S13+T13+U13)</f>
        <v>0.30769230769230771</v>
      </c>
      <c r="O13" s="60" t="s">
        <v>137</v>
      </c>
      <c r="P13" s="61" t="s">
        <v>138</v>
      </c>
      <c r="Q13" s="46" t="s">
        <v>139</v>
      </c>
      <c r="R13" s="53">
        <v>1000</v>
      </c>
      <c r="S13" s="53">
        <v>500</v>
      </c>
      <c r="T13" s="53">
        <v>750</v>
      </c>
      <c r="U13" s="54">
        <v>1000</v>
      </c>
      <c r="V13" s="50">
        <f>+R13/$AB$13</f>
        <v>0.30769230769230771</v>
      </c>
      <c r="W13" s="50">
        <f t="shared" ref="W13:Y13" si="1">+S13/$AB$13</f>
        <v>0.15384615384615385</v>
      </c>
      <c r="X13" s="50">
        <f t="shared" si="1"/>
        <v>0.23076923076923078</v>
      </c>
      <c r="Y13" s="50">
        <f t="shared" si="1"/>
        <v>0.30769230769230771</v>
      </c>
      <c r="AB13" s="39">
        <f>+R13+S13+T13+U13</f>
        <v>3250</v>
      </c>
    </row>
    <row r="14" spans="1:28" ht="30">
      <c r="A14" s="162"/>
      <c r="B14" s="165"/>
      <c r="C14" s="157"/>
      <c r="D14" s="157"/>
      <c r="E14" s="154"/>
      <c r="F14" s="154"/>
      <c r="G14" s="157"/>
      <c r="H14" s="165" t="s">
        <v>140</v>
      </c>
      <c r="I14" s="165" t="s">
        <v>141</v>
      </c>
      <c r="J14" s="167" t="s">
        <v>142</v>
      </c>
      <c r="K14" s="139">
        <v>0.11</v>
      </c>
      <c r="L14" s="139">
        <v>0.11</v>
      </c>
      <c r="M14" s="139">
        <v>0.39</v>
      </c>
      <c r="N14" s="139">
        <v>0.39</v>
      </c>
      <c r="O14" s="62" t="s">
        <v>143</v>
      </c>
      <c r="P14" s="61" t="s">
        <v>144</v>
      </c>
      <c r="Q14" s="46" t="s">
        <v>145</v>
      </c>
      <c r="R14" s="53">
        <v>1</v>
      </c>
      <c r="S14" s="53">
        <v>0</v>
      </c>
      <c r="T14" s="46">
        <v>1</v>
      </c>
      <c r="U14" s="57">
        <v>0</v>
      </c>
      <c r="V14" s="39">
        <f>+R14+R15+R16+R17</f>
        <v>39</v>
      </c>
      <c r="W14" s="39">
        <f>+S14+S15+S16+S17</f>
        <v>40</v>
      </c>
      <c r="X14" s="39">
        <f>+T14+T15+T16+T17</f>
        <v>141</v>
      </c>
      <c r="Y14" s="39">
        <f>+U14+U15+U16+U17</f>
        <v>140</v>
      </c>
      <c r="Z14" s="63">
        <f>SUM(V14:Y14)</f>
        <v>360</v>
      </c>
    </row>
    <row r="15" spans="1:28" ht="45">
      <c r="A15" s="162"/>
      <c r="B15" s="165"/>
      <c r="C15" s="157"/>
      <c r="D15" s="157"/>
      <c r="E15" s="154"/>
      <c r="F15" s="154"/>
      <c r="G15" s="157"/>
      <c r="H15" s="165"/>
      <c r="I15" s="165"/>
      <c r="J15" s="168"/>
      <c r="K15" s="159"/>
      <c r="L15" s="159"/>
      <c r="M15" s="159"/>
      <c r="N15" s="159"/>
      <c r="O15" s="62" t="s">
        <v>146</v>
      </c>
      <c r="P15" s="61" t="s">
        <v>147</v>
      </c>
      <c r="Q15" s="46" t="s">
        <v>148</v>
      </c>
      <c r="R15" s="46">
        <v>36</v>
      </c>
      <c r="S15" s="46">
        <v>30</v>
      </c>
      <c r="T15" s="46">
        <v>30</v>
      </c>
      <c r="U15" s="57">
        <v>30</v>
      </c>
      <c r="V15" s="50">
        <f>+V14/$Z$14</f>
        <v>0.10833333333333334</v>
      </c>
      <c r="W15" s="50">
        <f t="shared" ref="W15:Y15" si="2">+W14/$Z$14</f>
        <v>0.1111111111111111</v>
      </c>
      <c r="X15" s="50">
        <f t="shared" si="2"/>
        <v>0.39166666666666666</v>
      </c>
      <c r="Y15" s="50">
        <f t="shared" si="2"/>
        <v>0.3888888888888889</v>
      </c>
      <c r="Z15" s="64">
        <f>SUM(V15:Y15)</f>
        <v>1</v>
      </c>
    </row>
    <row r="16" spans="1:28" ht="30">
      <c r="A16" s="162"/>
      <c r="B16" s="165"/>
      <c r="C16" s="157"/>
      <c r="D16" s="157"/>
      <c r="E16" s="154"/>
      <c r="F16" s="154"/>
      <c r="G16" s="157"/>
      <c r="H16" s="165"/>
      <c r="I16" s="165"/>
      <c r="J16" s="168"/>
      <c r="K16" s="159"/>
      <c r="L16" s="159"/>
      <c r="M16" s="159"/>
      <c r="N16" s="159"/>
      <c r="O16" s="62" t="s">
        <v>149</v>
      </c>
      <c r="P16" s="61" t="s">
        <v>150</v>
      </c>
      <c r="Q16" s="46" t="s">
        <v>151</v>
      </c>
      <c r="R16" s="46">
        <v>2</v>
      </c>
      <c r="S16" s="53">
        <v>10</v>
      </c>
      <c r="T16" s="53">
        <v>10</v>
      </c>
      <c r="U16" s="54">
        <v>10</v>
      </c>
    </row>
    <row r="17" spans="1:26" ht="60">
      <c r="A17" s="162"/>
      <c r="B17" s="165"/>
      <c r="C17" s="157"/>
      <c r="D17" s="157"/>
      <c r="E17" s="154"/>
      <c r="F17" s="154"/>
      <c r="G17" s="157"/>
      <c r="H17" s="165"/>
      <c r="I17" s="165"/>
      <c r="J17" s="147"/>
      <c r="K17" s="150"/>
      <c r="L17" s="150"/>
      <c r="M17" s="150"/>
      <c r="N17" s="150"/>
      <c r="O17" s="62" t="s">
        <v>152</v>
      </c>
      <c r="P17" s="61" t="s">
        <v>153</v>
      </c>
      <c r="Q17" s="46" t="s">
        <v>154</v>
      </c>
      <c r="R17" s="46">
        <v>0</v>
      </c>
      <c r="S17" s="53">
        <v>0</v>
      </c>
      <c r="T17" s="46">
        <v>100</v>
      </c>
      <c r="U17" s="57">
        <v>100</v>
      </c>
    </row>
    <row r="18" spans="1:26" ht="90">
      <c r="A18" s="162"/>
      <c r="B18" s="165"/>
      <c r="C18" s="157"/>
      <c r="D18" s="157"/>
      <c r="E18" s="154"/>
      <c r="F18" s="154"/>
      <c r="G18" s="157"/>
      <c r="H18" s="65" t="s">
        <v>155</v>
      </c>
      <c r="I18" s="65" t="s">
        <v>156</v>
      </c>
      <c r="J18" s="46" t="s">
        <v>157</v>
      </c>
      <c r="K18" s="56">
        <v>0</v>
      </c>
      <c r="L18" s="56">
        <v>0.33</v>
      </c>
      <c r="M18" s="56">
        <v>0.33</v>
      </c>
      <c r="N18" s="56">
        <v>0.34</v>
      </c>
      <c r="O18" s="62" t="s">
        <v>158</v>
      </c>
      <c r="P18" s="61" t="s">
        <v>159</v>
      </c>
      <c r="Q18" s="46" t="s">
        <v>160</v>
      </c>
      <c r="R18" s="46">
        <v>0</v>
      </c>
      <c r="S18" s="46">
        <v>2</v>
      </c>
      <c r="T18" s="46">
        <v>2</v>
      </c>
      <c r="U18" s="57">
        <v>2</v>
      </c>
      <c r="V18" s="50">
        <f>+R18/6</f>
        <v>0</v>
      </c>
      <c r="W18" s="50">
        <f t="shared" ref="W18:Y18" si="3">+S18/6</f>
        <v>0.33333333333333331</v>
      </c>
      <c r="X18" s="50">
        <f t="shared" si="3"/>
        <v>0.33333333333333331</v>
      </c>
      <c r="Y18" s="50">
        <f t="shared" si="3"/>
        <v>0.33333333333333331</v>
      </c>
    </row>
    <row r="19" spans="1:26" ht="45">
      <c r="A19" s="162"/>
      <c r="B19" s="165"/>
      <c r="C19" s="157"/>
      <c r="D19" s="157"/>
      <c r="E19" s="154"/>
      <c r="F19" s="154"/>
      <c r="G19" s="157"/>
      <c r="H19" s="160" t="s">
        <v>161</v>
      </c>
      <c r="I19" s="160" t="s">
        <v>162</v>
      </c>
      <c r="J19" s="167" t="s">
        <v>163</v>
      </c>
      <c r="K19" s="139">
        <v>0.31</v>
      </c>
      <c r="L19" s="139">
        <v>0</v>
      </c>
      <c r="M19" s="139">
        <v>0.34</v>
      </c>
      <c r="N19" s="139">
        <v>0.35</v>
      </c>
      <c r="O19" s="62" t="s">
        <v>164</v>
      </c>
      <c r="P19" s="61" t="s">
        <v>165</v>
      </c>
      <c r="Q19" s="46" t="s">
        <v>166</v>
      </c>
      <c r="R19" s="53">
        <v>20</v>
      </c>
      <c r="S19" s="53">
        <v>0</v>
      </c>
      <c r="T19" s="53">
        <v>20</v>
      </c>
      <c r="U19" s="54">
        <v>20</v>
      </c>
      <c r="V19" s="39">
        <f>+R19+R20</f>
        <v>20</v>
      </c>
      <c r="W19" s="39">
        <f t="shared" ref="W19:Y19" si="4">+S19+S20</f>
        <v>0</v>
      </c>
      <c r="X19" s="39">
        <f t="shared" si="4"/>
        <v>22</v>
      </c>
      <c r="Y19" s="39">
        <f t="shared" si="4"/>
        <v>22</v>
      </c>
      <c r="Z19" s="63">
        <f>SUM(V19:Y19)</f>
        <v>64</v>
      </c>
    </row>
    <row r="20" spans="1:26" ht="60.75" thickBot="1">
      <c r="A20" s="163"/>
      <c r="B20" s="166"/>
      <c r="C20" s="158"/>
      <c r="D20" s="158"/>
      <c r="E20" s="155"/>
      <c r="F20" s="155"/>
      <c r="G20" s="158"/>
      <c r="H20" s="158"/>
      <c r="I20" s="158"/>
      <c r="J20" s="169"/>
      <c r="K20" s="140"/>
      <c r="L20" s="140"/>
      <c r="M20" s="140"/>
      <c r="N20" s="140"/>
      <c r="O20" s="66" t="s">
        <v>167</v>
      </c>
      <c r="P20" s="67" t="s">
        <v>168</v>
      </c>
      <c r="Q20" s="68" t="s">
        <v>169</v>
      </c>
      <c r="R20" s="68">
        <v>0</v>
      </c>
      <c r="S20" s="68">
        <v>0</v>
      </c>
      <c r="T20" s="68">
        <v>2</v>
      </c>
      <c r="U20" s="69">
        <v>2</v>
      </c>
      <c r="V20" s="50">
        <f>+V19/$Z$19</f>
        <v>0.3125</v>
      </c>
      <c r="W20" s="50">
        <f t="shared" ref="W20:Y20" si="5">+W19/$Z$19</f>
        <v>0</v>
      </c>
      <c r="X20" s="50">
        <f t="shared" si="5"/>
        <v>0.34375</v>
      </c>
      <c r="Y20" s="50">
        <f t="shared" si="5"/>
        <v>0.34375</v>
      </c>
      <c r="Z20" s="63">
        <f>SUM(V20:Y20)</f>
        <v>1</v>
      </c>
    </row>
    <row r="22" spans="1:26">
      <c r="P22" s="70"/>
    </row>
    <row r="23" spans="1:26">
      <c r="A23" s="71"/>
    </row>
    <row r="24" spans="1:26">
      <c r="A24" s="72"/>
      <c r="B24" s="39" t="s">
        <v>170</v>
      </c>
    </row>
    <row r="25" spans="1:26">
      <c r="A25" s="73"/>
      <c r="B25" s="39" t="s">
        <v>171</v>
      </c>
    </row>
    <row r="26" spans="1:26">
      <c r="A26" s="74"/>
      <c r="B26" s="39" t="s">
        <v>172</v>
      </c>
    </row>
  </sheetData>
  <mergeCells count="53">
    <mergeCell ref="J7:N7"/>
    <mergeCell ref="A1:B4"/>
    <mergeCell ref="C1:R2"/>
    <mergeCell ref="S1:U1"/>
    <mergeCell ref="S2:U2"/>
    <mergeCell ref="C3:R4"/>
    <mergeCell ref="S3:U3"/>
    <mergeCell ref="S4:U4"/>
    <mergeCell ref="A7:A9"/>
    <mergeCell ref="B7:B9"/>
    <mergeCell ref="C7:G7"/>
    <mergeCell ref="H7:H9"/>
    <mergeCell ref="I7:I9"/>
    <mergeCell ref="E8:G8"/>
    <mergeCell ref="J8:J9"/>
    <mergeCell ref="K8:K9"/>
    <mergeCell ref="L8:N8"/>
    <mergeCell ref="Q8:Q9"/>
    <mergeCell ref="N10:N11"/>
    <mergeCell ref="R8:R9"/>
    <mergeCell ref="S8:U8"/>
    <mergeCell ref="M14:M17"/>
    <mergeCell ref="A10:A20"/>
    <mergeCell ref="B10:B20"/>
    <mergeCell ref="C10:C20"/>
    <mergeCell ref="D10:D20"/>
    <mergeCell ref="E10:E20"/>
    <mergeCell ref="H14:H17"/>
    <mergeCell ref="I14:I17"/>
    <mergeCell ref="J14:J17"/>
    <mergeCell ref="K14:K17"/>
    <mergeCell ref="L14:L17"/>
    <mergeCell ref="J19:J20"/>
    <mergeCell ref="K19:K20"/>
    <mergeCell ref="L19:L20"/>
    <mergeCell ref="M19:M20"/>
    <mergeCell ref="I19:I20"/>
    <mergeCell ref="N19:N20"/>
    <mergeCell ref="Q7:U7"/>
    <mergeCell ref="C8:C9"/>
    <mergeCell ref="D8:D9"/>
    <mergeCell ref="I10:I11"/>
    <mergeCell ref="J10:J11"/>
    <mergeCell ref="K10:K11"/>
    <mergeCell ref="L10:L11"/>
    <mergeCell ref="M10:M11"/>
    <mergeCell ref="F10:F20"/>
    <mergeCell ref="G10:G20"/>
    <mergeCell ref="H10:H11"/>
    <mergeCell ref="O7:O9"/>
    <mergeCell ref="P7:P9"/>
    <mergeCell ref="N14:N17"/>
    <mergeCell ref="H19:H2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7" zoomScale="90" zoomScaleNormal="90" workbookViewId="0">
      <pane xSplit="2" ySplit="3" topLeftCell="C10" activePane="bottomRight" state="frozen"/>
      <selection activeCell="A7" sqref="A7"/>
      <selection pane="topRight" activeCell="C7" sqref="C7"/>
      <selection pane="bottomLeft" activeCell="A10" sqref="A10"/>
      <selection pane="bottomRight" activeCell="F10" sqref="F10:F17"/>
    </sheetView>
  </sheetViews>
  <sheetFormatPr baseColWidth="10" defaultColWidth="11.42578125" defaultRowHeight="15"/>
  <cols>
    <col min="1" max="1" width="23" style="39" customWidth="1"/>
    <col min="2" max="2" width="27" style="39" customWidth="1"/>
    <col min="3" max="3" width="18.5703125" style="39" customWidth="1"/>
    <col min="4" max="4" width="9.42578125" style="39" customWidth="1"/>
    <col min="5" max="7" width="10.7109375" style="39" customWidth="1"/>
    <col min="8" max="8" width="19.140625" style="39" customWidth="1"/>
    <col min="9" max="9" width="25.28515625" style="39" customWidth="1"/>
    <col min="10" max="10" width="15.42578125" style="39" customWidth="1"/>
    <col min="11" max="11" width="11.42578125" style="39"/>
    <col min="12" max="14" width="10.7109375" style="39" customWidth="1"/>
    <col min="15" max="15" width="25.7109375" style="39" customWidth="1"/>
    <col min="16" max="16" width="31.7109375" style="39" customWidth="1"/>
    <col min="17" max="17" width="24.140625" style="41" customWidth="1"/>
    <col min="18" max="18" width="11.42578125" style="41"/>
    <col min="19" max="21" width="10.7109375" style="41" customWidth="1"/>
    <col min="22" max="26" width="0" style="39" hidden="1" customWidth="1"/>
    <col min="27" max="16384" width="11.42578125" style="39"/>
  </cols>
  <sheetData>
    <row r="1" spans="1:26" ht="25.5" customHeight="1">
      <c r="A1" s="172"/>
      <c r="B1" s="173"/>
      <c r="C1" s="178" t="s">
        <v>9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82" t="s">
        <v>10</v>
      </c>
      <c r="T1" s="183"/>
      <c r="U1" s="184"/>
    </row>
    <row r="2" spans="1:26" ht="19.5" customHeight="1">
      <c r="A2" s="174"/>
      <c r="B2" s="175"/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5" t="s">
        <v>8</v>
      </c>
      <c r="T2" s="186"/>
      <c r="U2" s="187"/>
    </row>
    <row r="3" spans="1:26" ht="26.25" customHeight="1">
      <c r="A3" s="174"/>
      <c r="B3" s="175"/>
      <c r="C3" s="188" t="s">
        <v>7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5" t="s">
        <v>12</v>
      </c>
      <c r="T3" s="186"/>
      <c r="U3" s="187"/>
    </row>
    <row r="4" spans="1:26" ht="30.75" customHeight="1" thickBot="1">
      <c r="A4" s="176"/>
      <c r="B4" s="177"/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 t="s">
        <v>11</v>
      </c>
      <c r="T4" s="193"/>
      <c r="U4" s="194"/>
    </row>
    <row r="6" spans="1:26" ht="15.75" thickBot="1"/>
    <row r="7" spans="1:26">
      <c r="A7" s="195" t="s">
        <v>16</v>
      </c>
      <c r="B7" s="141" t="s">
        <v>0</v>
      </c>
      <c r="C7" s="141" t="s">
        <v>2</v>
      </c>
      <c r="D7" s="141"/>
      <c r="E7" s="141"/>
      <c r="F7" s="141"/>
      <c r="G7" s="212"/>
      <c r="H7" s="195" t="s">
        <v>5</v>
      </c>
      <c r="I7" s="141" t="s">
        <v>0</v>
      </c>
      <c r="J7" s="141" t="s">
        <v>46</v>
      </c>
      <c r="K7" s="141"/>
      <c r="L7" s="141"/>
      <c r="M7" s="141"/>
      <c r="N7" s="212"/>
      <c r="O7" s="195" t="s">
        <v>6</v>
      </c>
      <c r="P7" s="141" t="s">
        <v>0</v>
      </c>
      <c r="Q7" s="141" t="s">
        <v>45</v>
      </c>
      <c r="R7" s="141"/>
      <c r="S7" s="141"/>
      <c r="T7" s="141"/>
      <c r="U7" s="142"/>
    </row>
    <row r="8" spans="1:26">
      <c r="A8" s="196"/>
      <c r="B8" s="143"/>
      <c r="C8" s="143" t="s">
        <v>3</v>
      </c>
      <c r="D8" s="143" t="s">
        <v>4</v>
      </c>
      <c r="E8" s="143" t="s">
        <v>1</v>
      </c>
      <c r="F8" s="143"/>
      <c r="G8" s="210"/>
      <c r="H8" s="196" t="s">
        <v>5</v>
      </c>
      <c r="I8" s="143" t="s">
        <v>0</v>
      </c>
      <c r="J8" s="143" t="s">
        <v>3</v>
      </c>
      <c r="K8" s="143" t="s">
        <v>4</v>
      </c>
      <c r="L8" s="143" t="s">
        <v>1</v>
      </c>
      <c r="M8" s="143"/>
      <c r="N8" s="210"/>
      <c r="O8" s="196"/>
      <c r="P8" s="143"/>
      <c r="Q8" s="143" t="s">
        <v>3</v>
      </c>
      <c r="R8" s="143" t="s">
        <v>4</v>
      </c>
      <c r="S8" s="143" t="s">
        <v>1</v>
      </c>
      <c r="T8" s="143"/>
      <c r="U8" s="211"/>
    </row>
    <row r="9" spans="1:26" ht="15.75" thickBot="1">
      <c r="A9" s="197"/>
      <c r="B9" s="144"/>
      <c r="C9" s="144"/>
      <c r="D9" s="144"/>
      <c r="E9" s="42">
        <v>2022</v>
      </c>
      <c r="F9" s="42">
        <v>2023</v>
      </c>
      <c r="G9" s="75">
        <v>2024</v>
      </c>
      <c r="H9" s="197"/>
      <c r="I9" s="144"/>
      <c r="J9" s="144"/>
      <c r="K9" s="144"/>
      <c r="L9" s="42">
        <v>2022</v>
      </c>
      <c r="M9" s="42">
        <v>2023</v>
      </c>
      <c r="N9" s="75">
        <v>2024</v>
      </c>
      <c r="O9" s="197"/>
      <c r="P9" s="144"/>
      <c r="Q9" s="144"/>
      <c r="R9" s="144"/>
      <c r="S9" s="42">
        <v>2022</v>
      </c>
      <c r="T9" s="42">
        <v>2023</v>
      </c>
      <c r="U9" s="43">
        <v>2024</v>
      </c>
    </row>
    <row r="10" spans="1:26" ht="60">
      <c r="A10" s="207" t="s">
        <v>173</v>
      </c>
      <c r="B10" s="208" t="s">
        <v>174</v>
      </c>
      <c r="C10" s="200" t="s">
        <v>175</v>
      </c>
      <c r="D10" s="200">
        <v>6</v>
      </c>
      <c r="E10" s="200">
        <v>0</v>
      </c>
      <c r="F10" s="200">
        <v>2</v>
      </c>
      <c r="G10" s="200">
        <v>3</v>
      </c>
      <c r="H10" s="201" t="s">
        <v>176</v>
      </c>
      <c r="I10" s="198" t="s">
        <v>177</v>
      </c>
      <c r="J10" s="200" t="s">
        <v>178</v>
      </c>
      <c r="K10" s="149">
        <v>0.55000000000000004</v>
      </c>
      <c r="L10" s="149">
        <v>0</v>
      </c>
      <c r="M10" s="149">
        <v>0.18</v>
      </c>
      <c r="N10" s="149">
        <v>0.27</v>
      </c>
      <c r="O10" s="76" t="s">
        <v>179</v>
      </c>
      <c r="P10" s="77" t="s">
        <v>180</v>
      </c>
      <c r="Q10" s="78" t="s">
        <v>181</v>
      </c>
      <c r="R10" s="78">
        <v>6</v>
      </c>
      <c r="S10" s="79">
        <v>0</v>
      </c>
      <c r="T10" s="79">
        <v>2</v>
      </c>
      <c r="U10" s="80">
        <v>3</v>
      </c>
      <c r="V10" s="39">
        <f>+R10+R11</f>
        <v>12</v>
      </c>
      <c r="W10" s="39">
        <f t="shared" ref="W10:Y10" si="0">+S10+S11</f>
        <v>0</v>
      </c>
      <c r="X10" s="39">
        <f t="shared" si="0"/>
        <v>4</v>
      </c>
      <c r="Y10" s="39">
        <f t="shared" si="0"/>
        <v>6</v>
      </c>
      <c r="Z10" s="63">
        <f>SUM(V10:Y10)</f>
        <v>22</v>
      </c>
    </row>
    <row r="11" spans="1:26" ht="82.5" customHeight="1">
      <c r="A11" s="162"/>
      <c r="B11" s="165"/>
      <c r="C11" s="168"/>
      <c r="D11" s="168"/>
      <c r="E11" s="168"/>
      <c r="F11" s="168"/>
      <c r="G11" s="168"/>
      <c r="H11" s="202"/>
      <c r="I11" s="199"/>
      <c r="J11" s="147"/>
      <c r="K11" s="150"/>
      <c r="L11" s="150"/>
      <c r="M11" s="150"/>
      <c r="N11" s="150"/>
      <c r="O11" s="81" t="s">
        <v>182</v>
      </c>
      <c r="P11" s="61" t="s">
        <v>183</v>
      </c>
      <c r="Q11" s="46" t="s">
        <v>184</v>
      </c>
      <c r="R11" s="46">
        <v>6</v>
      </c>
      <c r="S11" s="53">
        <v>0</v>
      </c>
      <c r="T11" s="53">
        <v>2</v>
      </c>
      <c r="U11" s="54">
        <v>3</v>
      </c>
      <c r="V11" s="50">
        <f>+V10/$Z$10</f>
        <v>0.54545454545454541</v>
      </c>
      <c r="W11" s="50">
        <f t="shared" ref="W11:Y11" si="1">+W10/$Z$10</f>
        <v>0</v>
      </c>
      <c r="X11" s="50">
        <f t="shared" si="1"/>
        <v>0.18181818181818182</v>
      </c>
      <c r="Y11" s="50">
        <f t="shared" si="1"/>
        <v>0.27272727272727271</v>
      </c>
      <c r="Z11" s="63">
        <f>SUM(V11:Y11)</f>
        <v>1</v>
      </c>
    </row>
    <row r="12" spans="1:26" ht="60">
      <c r="A12" s="162"/>
      <c r="B12" s="165"/>
      <c r="C12" s="168"/>
      <c r="D12" s="168"/>
      <c r="E12" s="168"/>
      <c r="F12" s="168"/>
      <c r="G12" s="168"/>
      <c r="H12" s="59" t="s">
        <v>185</v>
      </c>
      <c r="I12" s="82" t="s">
        <v>210</v>
      </c>
      <c r="J12" s="46" t="s">
        <v>186</v>
      </c>
      <c r="K12" s="83">
        <v>0.33</v>
      </c>
      <c r="L12" s="56">
        <v>0</v>
      </c>
      <c r="M12" s="56">
        <v>0.17</v>
      </c>
      <c r="N12" s="56">
        <v>0.5</v>
      </c>
      <c r="O12" s="81" t="s">
        <v>187</v>
      </c>
      <c r="P12" s="61" t="s">
        <v>188</v>
      </c>
      <c r="Q12" s="46" t="s">
        <v>189</v>
      </c>
      <c r="R12" s="46">
        <v>2</v>
      </c>
      <c r="S12" s="46">
        <v>0</v>
      </c>
      <c r="T12" s="46">
        <v>1</v>
      </c>
      <c r="U12" s="57">
        <v>3</v>
      </c>
      <c r="V12" s="50">
        <f>+R12/6</f>
        <v>0.33333333333333331</v>
      </c>
      <c r="W12" s="50">
        <f t="shared" ref="W12:Y12" si="2">+S12/6</f>
        <v>0</v>
      </c>
      <c r="X12" s="50">
        <f t="shared" si="2"/>
        <v>0.16666666666666666</v>
      </c>
      <c r="Y12" s="50">
        <f t="shared" si="2"/>
        <v>0.5</v>
      </c>
    </row>
    <row r="13" spans="1:26" ht="50.25" customHeight="1">
      <c r="A13" s="162"/>
      <c r="B13" s="165"/>
      <c r="C13" s="168"/>
      <c r="D13" s="168"/>
      <c r="E13" s="168"/>
      <c r="F13" s="168"/>
      <c r="G13" s="168"/>
      <c r="H13" s="165" t="s">
        <v>190</v>
      </c>
      <c r="I13" s="146" t="s">
        <v>191</v>
      </c>
      <c r="J13" s="167" t="s">
        <v>192</v>
      </c>
      <c r="K13" s="139">
        <v>0.43</v>
      </c>
      <c r="L13" s="139">
        <v>0.19</v>
      </c>
      <c r="M13" s="139">
        <v>0.19</v>
      </c>
      <c r="N13" s="139">
        <v>0.19</v>
      </c>
      <c r="O13" s="203" t="s">
        <v>193</v>
      </c>
      <c r="P13" s="205" t="s">
        <v>194</v>
      </c>
      <c r="Q13" s="101" t="s">
        <v>211</v>
      </c>
      <c r="R13" s="46">
        <v>5</v>
      </c>
      <c r="S13" s="46">
        <v>6</v>
      </c>
      <c r="T13" s="46">
        <v>6</v>
      </c>
      <c r="U13" s="57">
        <v>6</v>
      </c>
      <c r="V13" s="39">
        <f>+R13+R14+R15+R16+R17</f>
        <v>73</v>
      </c>
      <c r="W13" s="39">
        <f t="shared" ref="W13:Y13" si="3">+S13+S14+S15+S16+S17</f>
        <v>32</v>
      </c>
      <c r="X13" s="39">
        <f t="shared" si="3"/>
        <v>32</v>
      </c>
      <c r="Y13" s="39">
        <f t="shared" si="3"/>
        <v>32</v>
      </c>
      <c r="Z13" s="63">
        <f>SUM(V13:Y13)</f>
        <v>169</v>
      </c>
    </row>
    <row r="14" spans="1:26" ht="64.5" customHeight="1">
      <c r="A14" s="162"/>
      <c r="B14" s="165"/>
      <c r="C14" s="168"/>
      <c r="D14" s="168"/>
      <c r="E14" s="168"/>
      <c r="F14" s="168"/>
      <c r="G14" s="168"/>
      <c r="H14" s="165"/>
      <c r="I14" s="146"/>
      <c r="J14" s="168"/>
      <c r="K14" s="159"/>
      <c r="L14" s="159"/>
      <c r="M14" s="159"/>
      <c r="N14" s="159"/>
      <c r="O14" s="204"/>
      <c r="P14" s="206"/>
      <c r="Q14" s="46" t="s">
        <v>195</v>
      </c>
      <c r="R14" s="46">
        <v>46</v>
      </c>
      <c r="S14" s="46">
        <v>4</v>
      </c>
      <c r="T14" s="46">
        <v>4</v>
      </c>
      <c r="U14" s="57">
        <v>4</v>
      </c>
      <c r="V14" s="50">
        <f>+V13/$Z$13</f>
        <v>0.43195266272189348</v>
      </c>
      <c r="W14" s="50">
        <f t="shared" ref="W14:Y14" si="4">+W13/$Z$13</f>
        <v>0.1893491124260355</v>
      </c>
      <c r="X14" s="50">
        <f t="shared" si="4"/>
        <v>0.1893491124260355</v>
      </c>
      <c r="Y14" s="50">
        <f t="shared" si="4"/>
        <v>0.1893491124260355</v>
      </c>
      <c r="Z14" s="64">
        <f>SUM(V14:Y14)</f>
        <v>0.99999999999999989</v>
      </c>
    </row>
    <row r="15" spans="1:26" ht="30">
      <c r="A15" s="162"/>
      <c r="B15" s="165"/>
      <c r="C15" s="168"/>
      <c r="D15" s="168"/>
      <c r="E15" s="168"/>
      <c r="F15" s="168"/>
      <c r="G15" s="168"/>
      <c r="H15" s="165"/>
      <c r="I15" s="146"/>
      <c r="J15" s="168"/>
      <c r="K15" s="159"/>
      <c r="L15" s="159"/>
      <c r="M15" s="159"/>
      <c r="N15" s="159"/>
      <c r="O15" s="81" t="s">
        <v>196</v>
      </c>
      <c r="P15" s="61" t="s">
        <v>197</v>
      </c>
      <c r="Q15" s="46" t="s">
        <v>198</v>
      </c>
      <c r="R15" s="46">
        <v>1</v>
      </c>
      <c r="S15" s="46">
        <v>1</v>
      </c>
      <c r="T15" s="46">
        <v>1</v>
      </c>
      <c r="U15" s="57">
        <v>1</v>
      </c>
    </row>
    <row r="16" spans="1:26" ht="75" customHeight="1">
      <c r="A16" s="162"/>
      <c r="B16" s="165"/>
      <c r="C16" s="168"/>
      <c r="D16" s="168"/>
      <c r="E16" s="168"/>
      <c r="F16" s="168"/>
      <c r="G16" s="168"/>
      <c r="H16" s="165"/>
      <c r="I16" s="146"/>
      <c r="J16" s="168"/>
      <c r="K16" s="159"/>
      <c r="L16" s="159"/>
      <c r="M16" s="159"/>
      <c r="N16" s="159"/>
      <c r="O16" s="81" t="s">
        <v>199</v>
      </c>
      <c r="P16" s="61" t="s">
        <v>200</v>
      </c>
      <c r="Q16" s="46" t="s">
        <v>201</v>
      </c>
      <c r="R16" s="46">
        <v>20</v>
      </c>
      <c r="S16" s="46">
        <v>20</v>
      </c>
      <c r="T16" s="46">
        <v>20</v>
      </c>
      <c r="U16" s="57">
        <v>20</v>
      </c>
    </row>
    <row r="17" spans="1:21" ht="75.75" thickBot="1">
      <c r="A17" s="163"/>
      <c r="B17" s="166"/>
      <c r="C17" s="169"/>
      <c r="D17" s="169"/>
      <c r="E17" s="169"/>
      <c r="F17" s="169"/>
      <c r="G17" s="169"/>
      <c r="H17" s="166"/>
      <c r="I17" s="209"/>
      <c r="J17" s="169"/>
      <c r="K17" s="140"/>
      <c r="L17" s="140"/>
      <c r="M17" s="140"/>
      <c r="N17" s="140"/>
      <c r="O17" s="84" t="s">
        <v>202</v>
      </c>
      <c r="P17" s="67" t="s">
        <v>203</v>
      </c>
      <c r="Q17" s="68" t="s">
        <v>204</v>
      </c>
      <c r="R17" s="68">
        <v>1</v>
      </c>
      <c r="S17" s="68">
        <v>1</v>
      </c>
      <c r="T17" s="68">
        <v>1</v>
      </c>
      <c r="U17" s="69">
        <v>1</v>
      </c>
    </row>
    <row r="18" spans="1:21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  <c r="R18" s="87"/>
      <c r="S18" s="87"/>
      <c r="T18" s="87"/>
      <c r="U18" s="87"/>
    </row>
    <row r="19" spans="1:21">
      <c r="A19" s="72"/>
      <c r="B19" s="72"/>
      <c r="C19" s="39" t="s">
        <v>170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  <c r="R19" s="87"/>
      <c r="S19" s="87"/>
      <c r="T19" s="87"/>
      <c r="U19" s="87"/>
    </row>
    <row r="20" spans="1:21">
      <c r="A20" s="73"/>
      <c r="B20" s="73"/>
      <c r="C20" s="39" t="s">
        <v>171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7"/>
      <c r="R20" s="87"/>
      <c r="S20" s="87"/>
      <c r="T20" s="87"/>
      <c r="U20" s="87"/>
    </row>
    <row r="21" spans="1:21">
      <c r="A21" s="74"/>
      <c r="B21" s="74"/>
      <c r="C21" s="39" t="s">
        <v>172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  <c r="R21" s="87"/>
      <c r="S21" s="87"/>
      <c r="T21" s="87"/>
      <c r="U21" s="87"/>
    </row>
    <row r="22" spans="1:21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  <c r="R22" s="87"/>
      <c r="S22" s="87"/>
      <c r="T22" s="87"/>
      <c r="U22" s="87"/>
    </row>
    <row r="23" spans="1:2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  <c r="R23" s="87"/>
      <c r="S23" s="87"/>
      <c r="T23" s="87"/>
      <c r="U23" s="87"/>
    </row>
    <row r="24" spans="1:21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R24" s="87"/>
      <c r="S24" s="87"/>
      <c r="T24" s="87"/>
      <c r="U24" s="87"/>
    </row>
    <row r="25" spans="1:21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7"/>
      <c r="R25" s="87"/>
      <c r="S25" s="87"/>
      <c r="T25" s="87"/>
      <c r="U25" s="87"/>
    </row>
    <row r="26" spans="1:21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87"/>
      <c r="S26" s="87"/>
      <c r="T26" s="87"/>
      <c r="U26" s="87"/>
    </row>
    <row r="27" spans="1:21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7"/>
      <c r="R27" s="87"/>
      <c r="S27" s="87"/>
      <c r="T27" s="87"/>
      <c r="U27" s="87"/>
    </row>
    <row r="28" spans="1:21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90"/>
      <c r="S28" s="90"/>
      <c r="T28" s="90"/>
      <c r="U28" s="90"/>
    </row>
    <row r="32" spans="1:21">
      <c r="A32" s="71"/>
    </row>
  </sheetData>
  <mergeCells count="48">
    <mergeCell ref="J7:N7"/>
    <mergeCell ref="A1:B4"/>
    <mergeCell ref="C1:R2"/>
    <mergeCell ref="S1:U1"/>
    <mergeCell ref="S2:U2"/>
    <mergeCell ref="C3:R4"/>
    <mergeCell ref="S3:U3"/>
    <mergeCell ref="S4:U4"/>
    <mergeCell ref="A7:A9"/>
    <mergeCell ref="B7:B9"/>
    <mergeCell ref="C7:G7"/>
    <mergeCell ref="H7:H9"/>
    <mergeCell ref="I7:I9"/>
    <mergeCell ref="E8:G8"/>
    <mergeCell ref="J8:J9"/>
    <mergeCell ref="K8:K9"/>
    <mergeCell ref="L8:N8"/>
    <mergeCell ref="Q8:Q9"/>
    <mergeCell ref="N10:N11"/>
    <mergeCell ref="R8:R9"/>
    <mergeCell ref="S8:U8"/>
    <mergeCell ref="M13:M17"/>
    <mergeCell ref="A10:A17"/>
    <mergeCell ref="B10:B17"/>
    <mergeCell ref="C10:C17"/>
    <mergeCell ref="D10:D17"/>
    <mergeCell ref="E10:E17"/>
    <mergeCell ref="H13:H17"/>
    <mergeCell ref="I13:I17"/>
    <mergeCell ref="J13:J17"/>
    <mergeCell ref="K13:K17"/>
    <mergeCell ref="L13:L17"/>
    <mergeCell ref="Q7:U7"/>
    <mergeCell ref="C8:C9"/>
    <mergeCell ref="D8:D9"/>
    <mergeCell ref="I10:I11"/>
    <mergeCell ref="J10:J11"/>
    <mergeCell ref="K10:K11"/>
    <mergeCell ref="L10:L11"/>
    <mergeCell ref="M10:M11"/>
    <mergeCell ref="F10:F17"/>
    <mergeCell ref="G10:G17"/>
    <mergeCell ref="H10:H11"/>
    <mergeCell ref="O7:O9"/>
    <mergeCell ref="P7:P9"/>
    <mergeCell ref="N13:N17"/>
    <mergeCell ref="O13:O14"/>
    <mergeCell ref="P13:P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opLeftCell="A7" zoomScale="90" zoomScaleNormal="90" workbookViewId="0">
      <pane xSplit="1" ySplit="3" topLeftCell="H14" activePane="bottomRight" state="frozen"/>
      <selection activeCell="A7" sqref="A7"/>
      <selection pane="topRight" activeCell="B7" sqref="B7"/>
      <selection pane="bottomLeft" activeCell="A10" sqref="A10"/>
      <selection pane="bottomRight" activeCell="I14" sqref="I14:I15"/>
    </sheetView>
  </sheetViews>
  <sheetFormatPr baseColWidth="10" defaultRowHeight="15"/>
  <cols>
    <col min="1" max="1" width="23" customWidth="1"/>
    <col min="2" max="2" width="27" customWidth="1"/>
    <col min="3" max="3" width="14.7109375" customWidth="1"/>
    <col min="4" max="4" width="9.42578125" customWidth="1"/>
    <col min="5" max="7" width="10.7109375" customWidth="1"/>
    <col min="8" max="8" width="16" customWidth="1"/>
    <col min="9" max="9" width="15.5703125" customWidth="1"/>
    <col min="10" max="10" width="15.85546875" customWidth="1"/>
    <col min="12" max="14" width="10.7109375" customWidth="1"/>
    <col min="15" max="15" width="25.7109375" customWidth="1"/>
    <col min="16" max="16" width="20" customWidth="1"/>
    <col min="17" max="17" width="16.5703125" customWidth="1"/>
    <col min="19" max="21" width="10.7109375" customWidth="1"/>
    <col min="22" max="22" width="19.140625" customWidth="1"/>
  </cols>
  <sheetData>
    <row r="1" spans="1:27" ht="25.5" customHeight="1">
      <c r="A1" s="129"/>
      <c r="B1" s="130"/>
      <c r="C1" s="119" t="s">
        <v>9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3" t="s">
        <v>10</v>
      </c>
      <c r="T1" s="124"/>
      <c r="U1" s="125"/>
    </row>
    <row r="2" spans="1:27" ht="19.5" customHeight="1">
      <c r="A2" s="131"/>
      <c r="B2" s="132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12" t="s">
        <v>8</v>
      </c>
      <c r="T2" s="113"/>
      <c r="U2" s="114"/>
    </row>
    <row r="3" spans="1:27" ht="26.25" customHeight="1">
      <c r="A3" s="131"/>
      <c r="B3" s="132"/>
      <c r="C3" s="115" t="s">
        <v>7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2" t="s">
        <v>12</v>
      </c>
      <c r="T3" s="113"/>
      <c r="U3" s="114"/>
    </row>
    <row r="4" spans="1:27" ht="30.75" customHeight="1" thickBot="1">
      <c r="A4" s="133"/>
      <c r="B4" s="134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26" t="s">
        <v>11</v>
      </c>
      <c r="T4" s="127"/>
      <c r="U4" s="128"/>
    </row>
    <row r="6" spans="1:27" ht="15.75" thickBot="1"/>
    <row r="7" spans="1:27">
      <c r="A7" s="224" t="s">
        <v>16</v>
      </c>
      <c r="B7" s="227" t="s">
        <v>0</v>
      </c>
      <c r="C7" s="106" t="s">
        <v>2</v>
      </c>
      <c r="D7" s="106"/>
      <c r="E7" s="106"/>
      <c r="F7" s="106"/>
      <c r="G7" s="106"/>
      <c r="H7" s="106" t="s">
        <v>5</v>
      </c>
      <c r="I7" s="106" t="s">
        <v>0</v>
      </c>
      <c r="J7" s="106" t="s">
        <v>46</v>
      </c>
      <c r="K7" s="106"/>
      <c r="L7" s="106"/>
      <c r="M7" s="106"/>
      <c r="N7" s="106"/>
      <c r="O7" s="106" t="s">
        <v>6</v>
      </c>
      <c r="P7" s="106" t="s">
        <v>0</v>
      </c>
      <c r="Q7" s="106" t="s">
        <v>45</v>
      </c>
      <c r="R7" s="106"/>
      <c r="S7" s="106"/>
      <c r="T7" s="106"/>
      <c r="U7" s="106"/>
    </row>
    <row r="8" spans="1:27">
      <c r="A8" s="225"/>
      <c r="B8" s="106"/>
      <c r="C8" s="106" t="s">
        <v>3</v>
      </c>
      <c r="D8" s="106" t="s">
        <v>4</v>
      </c>
      <c r="E8" s="106" t="s">
        <v>1</v>
      </c>
      <c r="F8" s="106"/>
      <c r="G8" s="106"/>
      <c r="H8" s="106" t="s">
        <v>5</v>
      </c>
      <c r="I8" s="106" t="s">
        <v>0</v>
      </c>
      <c r="J8" s="106" t="s">
        <v>3</v>
      </c>
      <c r="K8" s="106" t="s">
        <v>4</v>
      </c>
      <c r="L8" s="106" t="s">
        <v>1</v>
      </c>
      <c r="M8" s="106"/>
      <c r="N8" s="106"/>
      <c r="O8" s="106"/>
      <c r="P8" s="106"/>
      <c r="Q8" s="106" t="s">
        <v>3</v>
      </c>
      <c r="R8" s="106" t="s">
        <v>4</v>
      </c>
      <c r="S8" s="106" t="s">
        <v>1</v>
      </c>
      <c r="T8" s="106"/>
      <c r="U8" s="106"/>
    </row>
    <row r="9" spans="1:27" ht="15.75" thickBot="1">
      <c r="A9" s="226"/>
      <c r="B9" s="228"/>
      <c r="C9" s="106"/>
      <c r="D9" s="106"/>
      <c r="E9" s="14">
        <v>2022</v>
      </c>
      <c r="F9" s="14">
        <v>2023</v>
      </c>
      <c r="G9" s="14">
        <v>2024</v>
      </c>
      <c r="H9" s="106"/>
      <c r="I9" s="106"/>
      <c r="J9" s="106"/>
      <c r="K9" s="106"/>
      <c r="L9" s="14">
        <v>2022</v>
      </c>
      <c r="M9" s="14">
        <v>2023</v>
      </c>
      <c r="N9" s="14">
        <v>2024</v>
      </c>
      <c r="O9" s="106"/>
      <c r="P9" s="106"/>
      <c r="Q9" s="106"/>
      <c r="R9" s="106"/>
      <c r="S9" s="14">
        <v>2022</v>
      </c>
      <c r="T9" s="14">
        <v>2023</v>
      </c>
      <c r="U9" s="14">
        <v>2024</v>
      </c>
    </row>
    <row r="10" spans="1:27" ht="135.75" customHeight="1">
      <c r="A10" s="216" t="s">
        <v>206</v>
      </c>
      <c r="B10" s="219" t="s">
        <v>63</v>
      </c>
      <c r="C10" s="222" t="s">
        <v>70</v>
      </c>
      <c r="D10" s="223">
        <v>6</v>
      </c>
      <c r="E10" s="213">
        <v>0</v>
      </c>
      <c r="F10" s="213">
        <v>0</v>
      </c>
      <c r="G10" s="214">
        <v>2</v>
      </c>
      <c r="H10" s="109" t="s">
        <v>17</v>
      </c>
      <c r="I10" s="109" t="s">
        <v>68</v>
      </c>
      <c r="J10" s="137" t="s">
        <v>71</v>
      </c>
      <c r="K10" s="138">
        <v>0.72</v>
      </c>
      <c r="L10" s="138">
        <v>0</v>
      </c>
      <c r="M10" s="138">
        <v>0.11</v>
      </c>
      <c r="N10" s="138">
        <v>0.17</v>
      </c>
      <c r="O10" s="92" t="s">
        <v>64</v>
      </c>
      <c r="P10" s="92" t="s">
        <v>77</v>
      </c>
      <c r="Q10" s="15" t="s">
        <v>35</v>
      </c>
      <c r="R10" s="12">
        <v>6</v>
      </c>
      <c r="S10" s="12">
        <v>0</v>
      </c>
      <c r="T10" s="12">
        <v>0</v>
      </c>
      <c r="U10" s="12">
        <v>1</v>
      </c>
      <c r="V10" s="6"/>
    </row>
    <row r="11" spans="1:27" ht="135" customHeight="1">
      <c r="A11" s="217"/>
      <c r="B11" s="220"/>
      <c r="C11" s="222"/>
      <c r="D11" s="223"/>
      <c r="E11" s="213"/>
      <c r="F11" s="213"/>
      <c r="G11" s="214"/>
      <c r="H11" s="109"/>
      <c r="I11" s="109"/>
      <c r="J11" s="137"/>
      <c r="K11" s="138"/>
      <c r="L11" s="138"/>
      <c r="M11" s="138"/>
      <c r="N11" s="138"/>
      <c r="O11" s="92" t="s">
        <v>65</v>
      </c>
      <c r="P11" s="92" t="s">
        <v>74</v>
      </c>
      <c r="Q11" s="16" t="s">
        <v>34</v>
      </c>
      <c r="R11" s="12">
        <v>2</v>
      </c>
      <c r="S11" s="12">
        <v>0</v>
      </c>
      <c r="T11" s="12">
        <v>1</v>
      </c>
      <c r="U11" s="12">
        <v>1</v>
      </c>
    </row>
    <row r="12" spans="1:27" ht="99" customHeight="1">
      <c r="A12" s="217"/>
      <c r="B12" s="220"/>
      <c r="C12" s="222"/>
      <c r="D12" s="223"/>
      <c r="E12" s="213"/>
      <c r="F12" s="213"/>
      <c r="G12" s="214"/>
      <c r="H12" s="109"/>
      <c r="I12" s="109"/>
      <c r="J12" s="137"/>
      <c r="K12" s="138"/>
      <c r="L12" s="138"/>
      <c r="M12" s="138"/>
      <c r="N12" s="138"/>
      <c r="O12" s="92" t="s">
        <v>66</v>
      </c>
      <c r="P12" s="92" t="s">
        <v>19</v>
      </c>
      <c r="Q12" s="11" t="s">
        <v>67</v>
      </c>
      <c r="R12" s="12">
        <v>0</v>
      </c>
      <c r="S12" s="12">
        <v>0</v>
      </c>
      <c r="T12" s="12">
        <v>0</v>
      </c>
      <c r="U12" s="12">
        <v>1</v>
      </c>
      <c r="W12">
        <f>+R10+R11+R12+R13</f>
        <v>13</v>
      </c>
      <c r="X12">
        <f t="shared" ref="X12:Z12" si="0">+S10+S11+S12+S13</f>
        <v>0</v>
      </c>
      <c r="Y12">
        <f t="shared" si="0"/>
        <v>2</v>
      </c>
      <c r="Z12">
        <f t="shared" si="0"/>
        <v>3</v>
      </c>
      <c r="AA12">
        <f>SUM(W12:Z12)</f>
        <v>18</v>
      </c>
    </row>
    <row r="13" spans="1:27" ht="127.5" customHeight="1">
      <c r="A13" s="217"/>
      <c r="B13" s="220"/>
      <c r="C13" s="222"/>
      <c r="D13" s="223"/>
      <c r="E13" s="213"/>
      <c r="F13" s="213"/>
      <c r="G13" s="214"/>
      <c r="H13" s="109"/>
      <c r="I13" s="109"/>
      <c r="J13" s="137"/>
      <c r="K13" s="138"/>
      <c r="L13" s="138"/>
      <c r="M13" s="138"/>
      <c r="N13" s="138"/>
      <c r="O13" s="98" t="s">
        <v>83</v>
      </c>
      <c r="P13" s="93" t="s">
        <v>86</v>
      </c>
      <c r="Q13" s="18" t="s">
        <v>36</v>
      </c>
      <c r="R13" s="12">
        <v>5</v>
      </c>
      <c r="S13" s="12">
        <v>0</v>
      </c>
      <c r="T13" s="12">
        <v>1</v>
      </c>
      <c r="U13" s="12">
        <v>0</v>
      </c>
      <c r="V13" s="9"/>
      <c r="W13" s="20">
        <f>+W12/$AA$12</f>
        <v>0.72222222222222221</v>
      </c>
      <c r="X13" s="20">
        <f>+X12/$AA$12</f>
        <v>0</v>
      </c>
      <c r="Y13" s="20">
        <f>+Y12/$AA$12</f>
        <v>0.1111111111111111</v>
      </c>
      <c r="Z13" s="20">
        <f>+Z12/$AA$12</f>
        <v>0.16666666666666666</v>
      </c>
      <c r="AA13" s="20">
        <f>+AA12/$AA$12</f>
        <v>1</v>
      </c>
    </row>
    <row r="14" spans="1:27" ht="78.75" customHeight="1">
      <c r="A14" s="217"/>
      <c r="B14" s="220"/>
      <c r="C14" s="222"/>
      <c r="D14" s="223"/>
      <c r="E14" s="213"/>
      <c r="F14" s="213"/>
      <c r="G14" s="214"/>
      <c r="H14" s="109" t="s">
        <v>18</v>
      </c>
      <c r="I14" s="109" t="s">
        <v>69</v>
      </c>
      <c r="J14" s="108" t="s">
        <v>73</v>
      </c>
      <c r="K14" s="138">
        <v>0</v>
      </c>
      <c r="L14" s="138">
        <v>0.13</v>
      </c>
      <c r="M14" s="138">
        <v>0.4</v>
      </c>
      <c r="N14" s="138">
        <v>0.47</v>
      </c>
      <c r="O14" s="97" t="s">
        <v>78</v>
      </c>
      <c r="P14" s="97" t="s">
        <v>79</v>
      </c>
      <c r="Q14" s="18" t="s">
        <v>80</v>
      </c>
      <c r="R14" s="12">
        <v>0</v>
      </c>
      <c r="S14" s="12">
        <v>0</v>
      </c>
      <c r="T14" s="12">
        <v>0</v>
      </c>
      <c r="U14" s="12">
        <v>1</v>
      </c>
    </row>
    <row r="15" spans="1:27" ht="90" customHeight="1">
      <c r="A15" s="218"/>
      <c r="B15" s="221"/>
      <c r="C15" s="222"/>
      <c r="D15" s="223"/>
      <c r="E15" s="213"/>
      <c r="F15" s="213"/>
      <c r="G15" s="214"/>
      <c r="H15" s="109"/>
      <c r="I15" s="215"/>
      <c r="J15" s="108"/>
      <c r="K15" s="138"/>
      <c r="L15" s="138"/>
      <c r="M15" s="138"/>
      <c r="N15" s="138"/>
      <c r="O15" s="99" t="s">
        <v>84</v>
      </c>
      <c r="P15" s="100" t="s">
        <v>81</v>
      </c>
      <c r="Q15" s="22" t="s">
        <v>82</v>
      </c>
      <c r="R15" s="18">
        <v>0</v>
      </c>
      <c r="S15" s="18">
        <v>2</v>
      </c>
      <c r="T15" s="18">
        <v>6</v>
      </c>
      <c r="U15" s="18">
        <v>6</v>
      </c>
      <c r="V15" s="9"/>
      <c r="W15">
        <f>+R14+R15</f>
        <v>0</v>
      </c>
      <c r="X15">
        <f>+S14+S15</f>
        <v>2</v>
      </c>
      <c r="Y15">
        <f>+T14+T15</f>
        <v>6</v>
      </c>
      <c r="Z15">
        <f>+U14+U15</f>
        <v>7</v>
      </c>
      <c r="AA15">
        <f>SUM(W15:Z15)</f>
        <v>15</v>
      </c>
    </row>
    <row r="16" spans="1:27">
      <c r="O16" s="8"/>
      <c r="W16" s="21">
        <f>+W15/$AA$15</f>
        <v>0</v>
      </c>
      <c r="X16" s="21">
        <f>+X15/$AA$15</f>
        <v>0.13333333333333333</v>
      </c>
      <c r="Y16" s="21">
        <f>+Y15/$AA$15</f>
        <v>0.4</v>
      </c>
      <c r="Z16" s="21">
        <f>+Z15/$AA$15</f>
        <v>0.46666666666666667</v>
      </c>
      <c r="AA16" s="21">
        <f>+AA15/$AA$15</f>
        <v>1</v>
      </c>
    </row>
    <row r="17" spans="1:21">
      <c r="P17" s="6"/>
      <c r="Q17" s="6"/>
      <c r="R17" s="4"/>
      <c r="S17" s="4"/>
      <c r="T17" s="4"/>
      <c r="U17" s="4"/>
    </row>
    <row r="18" spans="1:21">
      <c r="A18" s="72"/>
      <c r="B18" s="39" t="s">
        <v>170</v>
      </c>
    </row>
    <row r="19" spans="1:21">
      <c r="A19" s="73"/>
      <c r="B19" s="39" t="s">
        <v>171</v>
      </c>
    </row>
    <row r="20" spans="1:21">
      <c r="A20" s="74"/>
      <c r="B20" s="39" t="s">
        <v>172</v>
      </c>
    </row>
  </sheetData>
  <mergeCells count="46">
    <mergeCell ref="J7:N7"/>
    <mergeCell ref="A1:B4"/>
    <mergeCell ref="C1:R2"/>
    <mergeCell ref="S1:U1"/>
    <mergeCell ref="S2:U2"/>
    <mergeCell ref="C3:R4"/>
    <mergeCell ref="S3:U3"/>
    <mergeCell ref="S4:U4"/>
    <mergeCell ref="A7:A9"/>
    <mergeCell ref="B7:B9"/>
    <mergeCell ref="C7:G7"/>
    <mergeCell ref="H7:H9"/>
    <mergeCell ref="I7:I9"/>
    <mergeCell ref="E8:G8"/>
    <mergeCell ref="J8:J9"/>
    <mergeCell ref="K8:K9"/>
    <mergeCell ref="L8:N8"/>
    <mergeCell ref="Q8:Q9"/>
    <mergeCell ref="N10:N13"/>
    <mergeCell ref="R8:R9"/>
    <mergeCell ref="S8:U8"/>
    <mergeCell ref="J14:J15"/>
    <mergeCell ref="K14:K15"/>
    <mergeCell ref="L14:L15"/>
    <mergeCell ref="M14:M15"/>
    <mergeCell ref="A10:A15"/>
    <mergeCell ref="B10:B15"/>
    <mergeCell ref="C10:C15"/>
    <mergeCell ref="D10:D15"/>
    <mergeCell ref="E10:E15"/>
    <mergeCell ref="Q7:U7"/>
    <mergeCell ref="C8:C9"/>
    <mergeCell ref="D8:D9"/>
    <mergeCell ref="I10:I13"/>
    <mergeCell ref="J10:J13"/>
    <mergeCell ref="K10:K13"/>
    <mergeCell ref="L10:L13"/>
    <mergeCell ref="M10:M13"/>
    <mergeCell ref="F10:F15"/>
    <mergeCell ref="G10:G15"/>
    <mergeCell ref="H10:H13"/>
    <mergeCell ref="O7:O9"/>
    <mergeCell ref="P7:P9"/>
    <mergeCell ref="N14:N15"/>
    <mergeCell ref="H14:H15"/>
    <mergeCell ref="I14:I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A7" zoomScale="80" zoomScaleNormal="80" workbookViewId="0">
      <pane xSplit="1" ySplit="3" topLeftCell="E10" activePane="bottomRight" state="frozen"/>
      <selection activeCell="A7" sqref="A7"/>
      <selection pane="topRight" activeCell="B7" sqref="B7"/>
      <selection pane="bottomLeft" activeCell="A10" sqref="A10"/>
      <selection pane="bottomRight" activeCell="V11" sqref="V11"/>
    </sheetView>
  </sheetViews>
  <sheetFormatPr baseColWidth="10" defaultRowHeight="15"/>
  <cols>
    <col min="1" max="1" width="23" customWidth="1"/>
    <col min="2" max="2" width="44" customWidth="1"/>
    <col min="3" max="3" width="17" customWidth="1"/>
    <col min="4" max="4" width="9.42578125" customWidth="1"/>
    <col min="5" max="7" width="10.7109375" customWidth="1"/>
    <col min="8" max="8" width="22.140625" customWidth="1"/>
    <col min="9" max="9" width="23.42578125" customWidth="1"/>
    <col min="10" max="10" width="16.28515625" customWidth="1"/>
    <col min="12" max="14" width="10.7109375" customWidth="1"/>
    <col min="15" max="15" width="25.7109375" customWidth="1"/>
    <col min="16" max="16" width="33.7109375" customWidth="1"/>
    <col min="17" max="17" width="13.42578125" customWidth="1"/>
    <col min="19" max="21" width="10.7109375" customWidth="1"/>
    <col min="22" max="22" width="29.85546875" customWidth="1"/>
    <col min="257" max="257" width="23" customWidth="1"/>
    <col min="258" max="258" width="44" customWidth="1"/>
    <col min="259" max="259" width="17" customWidth="1"/>
    <col min="260" max="260" width="9.42578125" customWidth="1"/>
    <col min="261" max="263" width="10.7109375" customWidth="1"/>
    <col min="264" max="264" width="22.140625" customWidth="1"/>
    <col min="265" max="265" width="23.42578125" customWidth="1"/>
    <col min="266" max="266" width="16.28515625" customWidth="1"/>
    <col min="268" max="270" width="10.7109375" customWidth="1"/>
    <col min="271" max="271" width="25.7109375" customWidth="1"/>
    <col min="272" max="272" width="33.7109375" customWidth="1"/>
    <col min="273" max="273" width="13.42578125" customWidth="1"/>
    <col min="275" max="277" width="10.7109375" customWidth="1"/>
    <col min="278" max="278" width="29.85546875" customWidth="1"/>
    <col min="513" max="513" width="23" customWidth="1"/>
    <col min="514" max="514" width="44" customWidth="1"/>
    <col min="515" max="515" width="17" customWidth="1"/>
    <col min="516" max="516" width="9.42578125" customWidth="1"/>
    <col min="517" max="519" width="10.7109375" customWidth="1"/>
    <col min="520" max="520" width="22.140625" customWidth="1"/>
    <col min="521" max="521" width="23.42578125" customWidth="1"/>
    <col min="522" max="522" width="16.28515625" customWidth="1"/>
    <col min="524" max="526" width="10.7109375" customWidth="1"/>
    <col min="527" max="527" width="25.7109375" customWidth="1"/>
    <col min="528" max="528" width="33.7109375" customWidth="1"/>
    <col min="529" max="529" width="13.42578125" customWidth="1"/>
    <col min="531" max="533" width="10.7109375" customWidth="1"/>
    <col min="534" max="534" width="29.85546875" customWidth="1"/>
    <col min="769" max="769" width="23" customWidth="1"/>
    <col min="770" max="770" width="44" customWidth="1"/>
    <col min="771" max="771" width="17" customWidth="1"/>
    <col min="772" max="772" width="9.42578125" customWidth="1"/>
    <col min="773" max="775" width="10.7109375" customWidth="1"/>
    <col min="776" max="776" width="22.140625" customWidth="1"/>
    <col min="777" max="777" width="23.42578125" customWidth="1"/>
    <col min="778" max="778" width="16.28515625" customWidth="1"/>
    <col min="780" max="782" width="10.7109375" customWidth="1"/>
    <col min="783" max="783" width="25.7109375" customWidth="1"/>
    <col min="784" max="784" width="33.7109375" customWidth="1"/>
    <col min="785" max="785" width="13.42578125" customWidth="1"/>
    <col min="787" max="789" width="10.7109375" customWidth="1"/>
    <col min="790" max="790" width="29.85546875" customWidth="1"/>
    <col min="1025" max="1025" width="23" customWidth="1"/>
    <col min="1026" max="1026" width="44" customWidth="1"/>
    <col min="1027" max="1027" width="17" customWidth="1"/>
    <col min="1028" max="1028" width="9.42578125" customWidth="1"/>
    <col min="1029" max="1031" width="10.7109375" customWidth="1"/>
    <col min="1032" max="1032" width="22.140625" customWidth="1"/>
    <col min="1033" max="1033" width="23.42578125" customWidth="1"/>
    <col min="1034" max="1034" width="16.28515625" customWidth="1"/>
    <col min="1036" max="1038" width="10.7109375" customWidth="1"/>
    <col min="1039" max="1039" width="25.7109375" customWidth="1"/>
    <col min="1040" max="1040" width="33.7109375" customWidth="1"/>
    <col min="1041" max="1041" width="13.42578125" customWidth="1"/>
    <col min="1043" max="1045" width="10.7109375" customWidth="1"/>
    <col min="1046" max="1046" width="29.85546875" customWidth="1"/>
    <col min="1281" max="1281" width="23" customWidth="1"/>
    <col min="1282" max="1282" width="44" customWidth="1"/>
    <col min="1283" max="1283" width="17" customWidth="1"/>
    <col min="1284" max="1284" width="9.42578125" customWidth="1"/>
    <col min="1285" max="1287" width="10.7109375" customWidth="1"/>
    <col min="1288" max="1288" width="22.140625" customWidth="1"/>
    <col min="1289" max="1289" width="23.42578125" customWidth="1"/>
    <col min="1290" max="1290" width="16.28515625" customWidth="1"/>
    <col min="1292" max="1294" width="10.7109375" customWidth="1"/>
    <col min="1295" max="1295" width="25.7109375" customWidth="1"/>
    <col min="1296" max="1296" width="33.7109375" customWidth="1"/>
    <col min="1297" max="1297" width="13.42578125" customWidth="1"/>
    <col min="1299" max="1301" width="10.7109375" customWidth="1"/>
    <col min="1302" max="1302" width="29.85546875" customWidth="1"/>
    <col min="1537" max="1537" width="23" customWidth="1"/>
    <col min="1538" max="1538" width="44" customWidth="1"/>
    <col min="1539" max="1539" width="17" customWidth="1"/>
    <col min="1540" max="1540" width="9.42578125" customWidth="1"/>
    <col min="1541" max="1543" width="10.7109375" customWidth="1"/>
    <col min="1544" max="1544" width="22.140625" customWidth="1"/>
    <col min="1545" max="1545" width="23.42578125" customWidth="1"/>
    <col min="1546" max="1546" width="16.28515625" customWidth="1"/>
    <col min="1548" max="1550" width="10.7109375" customWidth="1"/>
    <col min="1551" max="1551" width="25.7109375" customWidth="1"/>
    <col min="1552" max="1552" width="33.7109375" customWidth="1"/>
    <col min="1553" max="1553" width="13.42578125" customWidth="1"/>
    <col min="1555" max="1557" width="10.7109375" customWidth="1"/>
    <col min="1558" max="1558" width="29.85546875" customWidth="1"/>
    <col min="1793" max="1793" width="23" customWidth="1"/>
    <col min="1794" max="1794" width="44" customWidth="1"/>
    <col min="1795" max="1795" width="17" customWidth="1"/>
    <col min="1796" max="1796" width="9.42578125" customWidth="1"/>
    <col min="1797" max="1799" width="10.7109375" customWidth="1"/>
    <col min="1800" max="1800" width="22.140625" customWidth="1"/>
    <col min="1801" max="1801" width="23.42578125" customWidth="1"/>
    <col min="1802" max="1802" width="16.28515625" customWidth="1"/>
    <col min="1804" max="1806" width="10.7109375" customWidth="1"/>
    <col min="1807" max="1807" width="25.7109375" customWidth="1"/>
    <col min="1808" max="1808" width="33.7109375" customWidth="1"/>
    <col min="1809" max="1809" width="13.42578125" customWidth="1"/>
    <col min="1811" max="1813" width="10.7109375" customWidth="1"/>
    <col min="1814" max="1814" width="29.85546875" customWidth="1"/>
    <col min="2049" max="2049" width="23" customWidth="1"/>
    <col min="2050" max="2050" width="44" customWidth="1"/>
    <col min="2051" max="2051" width="17" customWidth="1"/>
    <col min="2052" max="2052" width="9.42578125" customWidth="1"/>
    <col min="2053" max="2055" width="10.7109375" customWidth="1"/>
    <col min="2056" max="2056" width="22.140625" customWidth="1"/>
    <col min="2057" max="2057" width="23.42578125" customWidth="1"/>
    <col min="2058" max="2058" width="16.28515625" customWidth="1"/>
    <col min="2060" max="2062" width="10.7109375" customWidth="1"/>
    <col min="2063" max="2063" width="25.7109375" customWidth="1"/>
    <col min="2064" max="2064" width="33.7109375" customWidth="1"/>
    <col min="2065" max="2065" width="13.42578125" customWidth="1"/>
    <col min="2067" max="2069" width="10.7109375" customWidth="1"/>
    <col min="2070" max="2070" width="29.85546875" customWidth="1"/>
    <col min="2305" max="2305" width="23" customWidth="1"/>
    <col min="2306" max="2306" width="44" customWidth="1"/>
    <col min="2307" max="2307" width="17" customWidth="1"/>
    <col min="2308" max="2308" width="9.42578125" customWidth="1"/>
    <col min="2309" max="2311" width="10.7109375" customWidth="1"/>
    <col min="2312" max="2312" width="22.140625" customWidth="1"/>
    <col min="2313" max="2313" width="23.42578125" customWidth="1"/>
    <col min="2314" max="2314" width="16.28515625" customWidth="1"/>
    <col min="2316" max="2318" width="10.7109375" customWidth="1"/>
    <col min="2319" max="2319" width="25.7109375" customWidth="1"/>
    <col min="2320" max="2320" width="33.7109375" customWidth="1"/>
    <col min="2321" max="2321" width="13.42578125" customWidth="1"/>
    <col min="2323" max="2325" width="10.7109375" customWidth="1"/>
    <col min="2326" max="2326" width="29.85546875" customWidth="1"/>
    <col min="2561" max="2561" width="23" customWidth="1"/>
    <col min="2562" max="2562" width="44" customWidth="1"/>
    <col min="2563" max="2563" width="17" customWidth="1"/>
    <col min="2564" max="2564" width="9.42578125" customWidth="1"/>
    <col min="2565" max="2567" width="10.7109375" customWidth="1"/>
    <col min="2568" max="2568" width="22.140625" customWidth="1"/>
    <col min="2569" max="2569" width="23.42578125" customWidth="1"/>
    <col min="2570" max="2570" width="16.28515625" customWidth="1"/>
    <col min="2572" max="2574" width="10.7109375" customWidth="1"/>
    <col min="2575" max="2575" width="25.7109375" customWidth="1"/>
    <col min="2576" max="2576" width="33.7109375" customWidth="1"/>
    <col min="2577" max="2577" width="13.42578125" customWidth="1"/>
    <col min="2579" max="2581" width="10.7109375" customWidth="1"/>
    <col min="2582" max="2582" width="29.85546875" customWidth="1"/>
    <col min="2817" max="2817" width="23" customWidth="1"/>
    <col min="2818" max="2818" width="44" customWidth="1"/>
    <col min="2819" max="2819" width="17" customWidth="1"/>
    <col min="2820" max="2820" width="9.42578125" customWidth="1"/>
    <col min="2821" max="2823" width="10.7109375" customWidth="1"/>
    <col min="2824" max="2824" width="22.140625" customWidth="1"/>
    <col min="2825" max="2825" width="23.42578125" customWidth="1"/>
    <col min="2826" max="2826" width="16.28515625" customWidth="1"/>
    <col min="2828" max="2830" width="10.7109375" customWidth="1"/>
    <col min="2831" max="2831" width="25.7109375" customWidth="1"/>
    <col min="2832" max="2832" width="33.7109375" customWidth="1"/>
    <col min="2833" max="2833" width="13.42578125" customWidth="1"/>
    <col min="2835" max="2837" width="10.7109375" customWidth="1"/>
    <col min="2838" max="2838" width="29.85546875" customWidth="1"/>
    <col min="3073" max="3073" width="23" customWidth="1"/>
    <col min="3074" max="3074" width="44" customWidth="1"/>
    <col min="3075" max="3075" width="17" customWidth="1"/>
    <col min="3076" max="3076" width="9.42578125" customWidth="1"/>
    <col min="3077" max="3079" width="10.7109375" customWidth="1"/>
    <col min="3080" max="3080" width="22.140625" customWidth="1"/>
    <col min="3081" max="3081" width="23.42578125" customWidth="1"/>
    <col min="3082" max="3082" width="16.28515625" customWidth="1"/>
    <col min="3084" max="3086" width="10.7109375" customWidth="1"/>
    <col min="3087" max="3087" width="25.7109375" customWidth="1"/>
    <col min="3088" max="3088" width="33.7109375" customWidth="1"/>
    <col min="3089" max="3089" width="13.42578125" customWidth="1"/>
    <col min="3091" max="3093" width="10.7109375" customWidth="1"/>
    <col min="3094" max="3094" width="29.85546875" customWidth="1"/>
    <col min="3329" max="3329" width="23" customWidth="1"/>
    <col min="3330" max="3330" width="44" customWidth="1"/>
    <col min="3331" max="3331" width="17" customWidth="1"/>
    <col min="3332" max="3332" width="9.42578125" customWidth="1"/>
    <col min="3333" max="3335" width="10.7109375" customWidth="1"/>
    <col min="3336" max="3336" width="22.140625" customWidth="1"/>
    <col min="3337" max="3337" width="23.42578125" customWidth="1"/>
    <col min="3338" max="3338" width="16.28515625" customWidth="1"/>
    <col min="3340" max="3342" width="10.7109375" customWidth="1"/>
    <col min="3343" max="3343" width="25.7109375" customWidth="1"/>
    <col min="3344" max="3344" width="33.7109375" customWidth="1"/>
    <col min="3345" max="3345" width="13.42578125" customWidth="1"/>
    <col min="3347" max="3349" width="10.7109375" customWidth="1"/>
    <col min="3350" max="3350" width="29.85546875" customWidth="1"/>
    <col min="3585" max="3585" width="23" customWidth="1"/>
    <col min="3586" max="3586" width="44" customWidth="1"/>
    <col min="3587" max="3587" width="17" customWidth="1"/>
    <col min="3588" max="3588" width="9.42578125" customWidth="1"/>
    <col min="3589" max="3591" width="10.7109375" customWidth="1"/>
    <col min="3592" max="3592" width="22.140625" customWidth="1"/>
    <col min="3593" max="3593" width="23.42578125" customWidth="1"/>
    <col min="3594" max="3594" width="16.28515625" customWidth="1"/>
    <col min="3596" max="3598" width="10.7109375" customWidth="1"/>
    <col min="3599" max="3599" width="25.7109375" customWidth="1"/>
    <col min="3600" max="3600" width="33.7109375" customWidth="1"/>
    <col min="3601" max="3601" width="13.42578125" customWidth="1"/>
    <col min="3603" max="3605" width="10.7109375" customWidth="1"/>
    <col min="3606" max="3606" width="29.85546875" customWidth="1"/>
    <col min="3841" max="3841" width="23" customWidth="1"/>
    <col min="3842" max="3842" width="44" customWidth="1"/>
    <col min="3843" max="3843" width="17" customWidth="1"/>
    <col min="3844" max="3844" width="9.42578125" customWidth="1"/>
    <col min="3845" max="3847" width="10.7109375" customWidth="1"/>
    <col min="3848" max="3848" width="22.140625" customWidth="1"/>
    <col min="3849" max="3849" width="23.42578125" customWidth="1"/>
    <col min="3850" max="3850" width="16.28515625" customWidth="1"/>
    <col min="3852" max="3854" width="10.7109375" customWidth="1"/>
    <col min="3855" max="3855" width="25.7109375" customWidth="1"/>
    <col min="3856" max="3856" width="33.7109375" customWidth="1"/>
    <col min="3857" max="3857" width="13.42578125" customWidth="1"/>
    <col min="3859" max="3861" width="10.7109375" customWidth="1"/>
    <col min="3862" max="3862" width="29.85546875" customWidth="1"/>
    <col min="4097" max="4097" width="23" customWidth="1"/>
    <col min="4098" max="4098" width="44" customWidth="1"/>
    <col min="4099" max="4099" width="17" customWidth="1"/>
    <col min="4100" max="4100" width="9.42578125" customWidth="1"/>
    <col min="4101" max="4103" width="10.7109375" customWidth="1"/>
    <col min="4104" max="4104" width="22.140625" customWidth="1"/>
    <col min="4105" max="4105" width="23.42578125" customWidth="1"/>
    <col min="4106" max="4106" width="16.28515625" customWidth="1"/>
    <col min="4108" max="4110" width="10.7109375" customWidth="1"/>
    <col min="4111" max="4111" width="25.7109375" customWidth="1"/>
    <col min="4112" max="4112" width="33.7109375" customWidth="1"/>
    <col min="4113" max="4113" width="13.42578125" customWidth="1"/>
    <col min="4115" max="4117" width="10.7109375" customWidth="1"/>
    <col min="4118" max="4118" width="29.85546875" customWidth="1"/>
    <col min="4353" max="4353" width="23" customWidth="1"/>
    <col min="4354" max="4354" width="44" customWidth="1"/>
    <col min="4355" max="4355" width="17" customWidth="1"/>
    <col min="4356" max="4356" width="9.42578125" customWidth="1"/>
    <col min="4357" max="4359" width="10.7109375" customWidth="1"/>
    <col min="4360" max="4360" width="22.140625" customWidth="1"/>
    <col min="4361" max="4361" width="23.42578125" customWidth="1"/>
    <col min="4362" max="4362" width="16.28515625" customWidth="1"/>
    <col min="4364" max="4366" width="10.7109375" customWidth="1"/>
    <col min="4367" max="4367" width="25.7109375" customWidth="1"/>
    <col min="4368" max="4368" width="33.7109375" customWidth="1"/>
    <col min="4369" max="4369" width="13.42578125" customWidth="1"/>
    <col min="4371" max="4373" width="10.7109375" customWidth="1"/>
    <col min="4374" max="4374" width="29.85546875" customWidth="1"/>
    <col min="4609" max="4609" width="23" customWidth="1"/>
    <col min="4610" max="4610" width="44" customWidth="1"/>
    <col min="4611" max="4611" width="17" customWidth="1"/>
    <col min="4612" max="4612" width="9.42578125" customWidth="1"/>
    <col min="4613" max="4615" width="10.7109375" customWidth="1"/>
    <col min="4616" max="4616" width="22.140625" customWidth="1"/>
    <col min="4617" max="4617" width="23.42578125" customWidth="1"/>
    <col min="4618" max="4618" width="16.28515625" customWidth="1"/>
    <col min="4620" max="4622" width="10.7109375" customWidth="1"/>
    <col min="4623" max="4623" width="25.7109375" customWidth="1"/>
    <col min="4624" max="4624" width="33.7109375" customWidth="1"/>
    <col min="4625" max="4625" width="13.42578125" customWidth="1"/>
    <col min="4627" max="4629" width="10.7109375" customWidth="1"/>
    <col min="4630" max="4630" width="29.85546875" customWidth="1"/>
    <col min="4865" max="4865" width="23" customWidth="1"/>
    <col min="4866" max="4866" width="44" customWidth="1"/>
    <col min="4867" max="4867" width="17" customWidth="1"/>
    <col min="4868" max="4868" width="9.42578125" customWidth="1"/>
    <col min="4869" max="4871" width="10.7109375" customWidth="1"/>
    <col min="4872" max="4872" width="22.140625" customWidth="1"/>
    <col min="4873" max="4873" width="23.42578125" customWidth="1"/>
    <col min="4874" max="4874" width="16.28515625" customWidth="1"/>
    <col min="4876" max="4878" width="10.7109375" customWidth="1"/>
    <col min="4879" max="4879" width="25.7109375" customWidth="1"/>
    <col min="4880" max="4880" width="33.7109375" customWidth="1"/>
    <col min="4881" max="4881" width="13.42578125" customWidth="1"/>
    <col min="4883" max="4885" width="10.7109375" customWidth="1"/>
    <col min="4886" max="4886" width="29.85546875" customWidth="1"/>
    <col min="5121" max="5121" width="23" customWidth="1"/>
    <col min="5122" max="5122" width="44" customWidth="1"/>
    <col min="5123" max="5123" width="17" customWidth="1"/>
    <col min="5124" max="5124" width="9.42578125" customWidth="1"/>
    <col min="5125" max="5127" width="10.7109375" customWidth="1"/>
    <col min="5128" max="5128" width="22.140625" customWidth="1"/>
    <col min="5129" max="5129" width="23.42578125" customWidth="1"/>
    <col min="5130" max="5130" width="16.28515625" customWidth="1"/>
    <col min="5132" max="5134" width="10.7109375" customWidth="1"/>
    <col min="5135" max="5135" width="25.7109375" customWidth="1"/>
    <col min="5136" max="5136" width="33.7109375" customWidth="1"/>
    <col min="5137" max="5137" width="13.42578125" customWidth="1"/>
    <col min="5139" max="5141" width="10.7109375" customWidth="1"/>
    <col min="5142" max="5142" width="29.85546875" customWidth="1"/>
    <col min="5377" max="5377" width="23" customWidth="1"/>
    <col min="5378" max="5378" width="44" customWidth="1"/>
    <col min="5379" max="5379" width="17" customWidth="1"/>
    <col min="5380" max="5380" width="9.42578125" customWidth="1"/>
    <col min="5381" max="5383" width="10.7109375" customWidth="1"/>
    <col min="5384" max="5384" width="22.140625" customWidth="1"/>
    <col min="5385" max="5385" width="23.42578125" customWidth="1"/>
    <col min="5386" max="5386" width="16.28515625" customWidth="1"/>
    <col min="5388" max="5390" width="10.7109375" customWidth="1"/>
    <col min="5391" max="5391" width="25.7109375" customWidth="1"/>
    <col min="5392" max="5392" width="33.7109375" customWidth="1"/>
    <col min="5393" max="5393" width="13.42578125" customWidth="1"/>
    <col min="5395" max="5397" width="10.7109375" customWidth="1"/>
    <col min="5398" max="5398" width="29.85546875" customWidth="1"/>
    <col min="5633" max="5633" width="23" customWidth="1"/>
    <col min="5634" max="5634" width="44" customWidth="1"/>
    <col min="5635" max="5635" width="17" customWidth="1"/>
    <col min="5636" max="5636" width="9.42578125" customWidth="1"/>
    <col min="5637" max="5639" width="10.7109375" customWidth="1"/>
    <col min="5640" max="5640" width="22.140625" customWidth="1"/>
    <col min="5641" max="5641" width="23.42578125" customWidth="1"/>
    <col min="5642" max="5642" width="16.28515625" customWidth="1"/>
    <col min="5644" max="5646" width="10.7109375" customWidth="1"/>
    <col min="5647" max="5647" width="25.7109375" customWidth="1"/>
    <col min="5648" max="5648" width="33.7109375" customWidth="1"/>
    <col min="5649" max="5649" width="13.42578125" customWidth="1"/>
    <col min="5651" max="5653" width="10.7109375" customWidth="1"/>
    <col min="5654" max="5654" width="29.85546875" customWidth="1"/>
    <col min="5889" max="5889" width="23" customWidth="1"/>
    <col min="5890" max="5890" width="44" customWidth="1"/>
    <col min="5891" max="5891" width="17" customWidth="1"/>
    <col min="5892" max="5892" width="9.42578125" customWidth="1"/>
    <col min="5893" max="5895" width="10.7109375" customWidth="1"/>
    <col min="5896" max="5896" width="22.140625" customWidth="1"/>
    <col min="5897" max="5897" width="23.42578125" customWidth="1"/>
    <col min="5898" max="5898" width="16.28515625" customWidth="1"/>
    <col min="5900" max="5902" width="10.7109375" customWidth="1"/>
    <col min="5903" max="5903" width="25.7109375" customWidth="1"/>
    <col min="5904" max="5904" width="33.7109375" customWidth="1"/>
    <col min="5905" max="5905" width="13.42578125" customWidth="1"/>
    <col min="5907" max="5909" width="10.7109375" customWidth="1"/>
    <col min="5910" max="5910" width="29.85546875" customWidth="1"/>
    <col min="6145" max="6145" width="23" customWidth="1"/>
    <col min="6146" max="6146" width="44" customWidth="1"/>
    <col min="6147" max="6147" width="17" customWidth="1"/>
    <col min="6148" max="6148" width="9.42578125" customWidth="1"/>
    <col min="6149" max="6151" width="10.7109375" customWidth="1"/>
    <col min="6152" max="6152" width="22.140625" customWidth="1"/>
    <col min="6153" max="6153" width="23.42578125" customWidth="1"/>
    <col min="6154" max="6154" width="16.28515625" customWidth="1"/>
    <col min="6156" max="6158" width="10.7109375" customWidth="1"/>
    <col min="6159" max="6159" width="25.7109375" customWidth="1"/>
    <col min="6160" max="6160" width="33.7109375" customWidth="1"/>
    <col min="6161" max="6161" width="13.42578125" customWidth="1"/>
    <col min="6163" max="6165" width="10.7109375" customWidth="1"/>
    <col min="6166" max="6166" width="29.85546875" customWidth="1"/>
    <col min="6401" max="6401" width="23" customWidth="1"/>
    <col min="6402" max="6402" width="44" customWidth="1"/>
    <col min="6403" max="6403" width="17" customWidth="1"/>
    <col min="6404" max="6404" width="9.42578125" customWidth="1"/>
    <col min="6405" max="6407" width="10.7109375" customWidth="1"/>
    <col min="6408" max="6408" width="22.140625" customWidth="1"/>
    <col min="6409" max="6409" width="23.42578125" customWidth="1"/>
    <col min="6410" max="6410" width="16.28515625" customWidth="1"/>
    <col min="6412" max="6414" width="10.7109375" customWidth="1"/>
    <col min="6415" max="6415" width="25.7109375" customWidth="1"/>
    <col min="6416" max="6416" width="33.7109375" customWidth="1"/>
    <col min="6417" max="6417" width="13.42578125" customWidth="1"/>
    <col min="6419" max="6421" width="10.7109375" customWidth="1"/>
    <col min="6422" max="6422" width="29.85546875" customWidth="1"/>
    <col min="6657" max="6657" width="23" customWidth="1"/>
    <col min="6658" max="6658" width="44" customWidth="1"/>
    <col min="6659" max="6659" width="17" customWidth="1"/>
    <col min="6660" max="6660" width="9.42578125" customWidth="1"/>
    <col min="6661" max="6663" width="10.7109375" customWidth="1"/>
    <col min="6664" max="6664" width="22.140625" customWidth="1"/>
    <col min="6665" max="6665" width="23.42578125" customWidth="1"/>
    <col min="6666" max="6666" width="16.28515625" customWidth="1"/>
    <col min="6668" max="6670" width="10.7109375" customWidth="1"/>
    <col min="6671" max="6671" width="25.7109375" customWidth="1"/>
    <col min="6672" max="6672" width="33.7109375" customWidth="1"/>
    <col min="6673" max="6673" width="13.42578125" customWidth="1"/>
    <col min="6675" max="6677" width="10.7109375" customWidth="1"/>
    <col min="6678" max="6678" width="29.85546875" customWidth="1"/>
    <col min="6913" max="6913" width="23" customWidth="1"/>
    <col min="6914" max="6914" width="44" customWidth="1"/>
    <col min="6915" max="6915" width="17" customWidth="1"/>
    <col min="6916" max="6916" width="9.42578125" customWidth="1"/>
    <col min="6917" max="6919" width="10.7109375" customWidth="1"/>
    <col min="6920" max="6920" width="22.140625" customWidth="1"/>
    <col min="6921" max="6921" width="23.42578125" customWidth="1"/>
    <col min="6922" max="6922" width="16.28515625" customWidth="1"/>
    <col min="6924" max="6926" width="10.7109375" customWidth="1"/>
    <col min="6927" max="6927" width="25.7109375" customWidth="1"/>
    <col min="6928" max="6928" width="33.7109375" customWidth="1"/>
    <col min="6929" max="6929" width="13.42578125" customWidth="1"/>
    <col min="6931" max="6933" width="10.7109375" customWidth="1"/>
    <col min="6934" max="6934" width="29.85546875" customWidth="1"/>
    <col min="7169" max="7169" width="23" customWidth="1"/>
    <col min="7170" max="7170" width="44" customWidth="1"/>
    <col min="7171" max="7171" width="17" customWidth="1"/>
    <col min="7172" max="7172" width="9.42578125" customWidth="1"/>
    <col min="7173" max="7175" width="10.7109375" customWidth="1"/>
    <col min="7176" max="7176" width="22.140625" customWidth="1"/>
    <col min="7177" max="7177" width="23.42578125" customWidth="1"/>
    <col min="7178" max="7178" width="16.28515625" customWidth="1"/>
    <col min="7180" max="7182" width="10.7109375" customWidth="1"/>
    <col min="7183" max="7183" width="25.7109375" customWidth="1"/>
    <col min="7184" max="7184" width="33.7109375" customWidth="1"/>
    <col min="7185" max="7185" width="13.42578125" customWidth="1"/>
    <col min="7187" max="7189" width="10.7109375" customWidth="1"/>
    <col min="7190" max="7190" width="29.85546875" customWidth="1"/>
    <col min="7425" max="7425" width="23" customWidth="1"/>
    <col min="7426" max="7426" width="44" customWidth="1"/>
    <col min="7427" max="7427" width="17" customWidth="1"/>
    <col min="7428" max="7428" width="9.42578125" customWidth="1"/>
    <col min="7429" max="7431" width="10.7109375" customWidth="1"/>
    <col min="7432" max="7432" width="22.140625" customWidth="1"/>
    <col min="7433" max="7433" width="23.42578125" customWidth="1"/>
    <col min="7434" max="7434" width="16.28515625" customWidth="1"/>
    <col min="7436" max="7438" width="10.7109375" customWidth="1"/>
    <col min="7439" max="7439" width="25.7109375" customWidth="1"/>
    <col min="7440" max="7440" width="33.7109375" customWidth="1"/>
    <col min="7441" max="7441" width="13.42578125" customWidth="1"/>
    <col min="7443" max="7445" width="10.7109375" customWidth="1"/>
    <col min="7446" max="7446" width="29.85546875" customWidth="1"/>
    <col min="7681" max="7681" width="23" customWidth="1"/>
    <col min="7682" max="7682" width="44" customWidth="1"/>
    <col min="7683" max="7683" width="17" customWidth="1"/>
    <col min="7684" max="7684" width="9.42578125" customWidth="1"/>
    <col min="7685" max="7687" width="10.7109375" customWidth="1"/>
    <col min="7688" max="7688" width="22.140625" customWidth="1"/>
    <col min="7689" max="7689" width="23.42578125" customWidth="1"/>
    <col min="7690" max="7690" width="16.28515625" customWidth="1"/>
    <col min="7692" max="7694" width="10.7109375" customWidth="1"/>
    <col min="7695" max="7695" width="25.7109375" customWidth="1"/>
    <col min="7696" max="7696" width="33.7109375" customWidth="1"/>
    <col min="7697" max="7697" width="13.42578125" customWidth="1"/>
    <col min="7699" max="7701" width="10.7109375" customWidth="1"/>
    <col min="7702" max="7702" width="29.85546875" customWidth="1"/>
    <col min="7937" max="7937" width="23" customWidth="1"/>
    <col min="7938" max="7938" width="44" customWidth="1"/>
    <col min="7939" max="7939" width="17" customWidth="1"/>
    <col min="7940" max="7940" width="9.42578125" customWidth="1"/>
    <col min="7941" max="7943" width="10.7109375" customWidth="1"/>
    <col min="7944" max="7944" width="22.140625" customWidth="1"/>
    <col min="7945" max="7945" width="23.42578125" customWidth="1"/>
    <col min="7946" max="7946" width="16.28515625" customWidth="1"/>
    <col min="7948" max="7950" width="10.7109375" customWidth="1"/>
    <col min="7951" max="7951" width="25.7109375" customWidth="1"/>
    <col min="7952" max="7952" width="33.7109375" customWidth="1"/>
    <col min="7953" max="7953" width="13.42578125" customWidth="1"/>
    <col min="7955" max="7957" width="10.7109375" customWidth="1"/>
    <col min="7958" max="7958" width="29.85546875" customWidth="1"/>
    <col min="8193" max="8193" width="23" customWidth="1"/>
    <col min="8194" max="8194" width="44" customWidth="1"/>
    <col min="8195" max="8195" width="17" customWidth="1"/>
    <col min="8196" max="8196" width="9.42578125" customWidth="1"/>
    <col min="8197" max="8199" width="10.7109375" customWidth="1"/>
    <col min="8200" max="8200" width="22.140625" customWidth="1"/>
    <col min="8201" max="8201" width="23.42578125" customWidth="1"/>
    <col min="8202" max="8202" width="16.28515625" customWidth="1"/>
    <col min="8204" max="8206" width="10.7109375" customWidth="1"/>
    <col min="8207" max="8207" width="25.7109375" customWidth="1"/>
    <col min="8208" max="8208" width="33.7109375" customWidth="1"/>
    <col min="8209" max="8209" width="13.42578125" customWidth="1"/>
    <col min="8211" max="8213" width="10.7109375" customWidth="1"/>
    <col min="8214" max="8214" width="29.85546875" customWidth="1"/>
    <col min="8449" max="8449" width="23" customWidth="1"/>
    <col min="8450" max="8450" width="44" customWidth="1"/>
    <col min="8451" max="8451" width="17" customWidth="1"/>
    <col min="8452" max="8452" width="9.42578125" customWidth="1"/>
    <col min="8453" max="8455" width="10.7109375" customWidth="1"/>
    <col min="8456" max="8456" width="22.140625" customWidth="1"/>
    <col min="8457" max="8457" width="23.42578125" customWidth="1"/>
    <col min="8458" max="8458" width="16.28515625" customWidth="1"/>
    <col min="8460" max="8462" width="10.7109375" customWidth="1"/>
    <col min="8463" max="8463" width="25.7109375" customWidth="1"/>
    <col min="8464" max="8464" width="33.7109375" customWidth="1"/>
    <col min="8465" max="8465" width="13.42578125" customWidth="1"/>
    <col min="8467" max="8469" width="10.7109375" customWidth="1"/>
    <col min="8470" max="8470" width="29.85546875" customWidth="1"/>
    <col min="8705" max="8705" width="23" customWidth="1"/>
    <col min="8706" max="8706" width="44" customWidth="1"/>
    <col min="8707" max="8707" width="17" customWidth="1"/>
    <col min="8708" max="8708" width="9.42578125" customWidth="1"/>
    <col min="8709" max="8711" width="10.7109375" customWidth="1"/>
    <col min="8712" max="8712" width="22.140625" customWidth="1"/>
    <col min="8713" max="8713" width="23.42578125" customWidth="1"/>
    <col min="8714" max="8714" width="16.28515625" customWidth="1"/>
    <col min="8716" max="8718" width="10.7109375" customWidth="1"/>
    <col min="8719" max="8719" width="25.7109375" customWidth="1"/>
    <col min="8720" max="8720" width="33.7109375" customWidth="1"/>
    <col min="8721" max="8721" width="13.42578125" customWidth="1"/>
    <col min="8723" max="8725" width="10.7109375" customWidth="1"/>
    <col min="8726" max="8726" width="29.85546875" customWidth="1"/>
    <col min="8961" max="8961" width="23" customWidth="1"/>
    <col min="8962" max="8962" width="44" customWidth="1"/>
    <col min="8963" max="8963" width="17" customWidth="1"/>
    <col min="8964" max="8964" width="9.42578125" customWidth="1"/>
    <col min="8965" max="8967" width="10.7109375" customWidth="1"/>
    <col min="8968" max="8968" width="22.140625" customWidth="1"/>
    <col min="8969" max="8969" width="23.42578125" customWidth="1"/>
    <col min="8970" max="8970" width="16.28515625" customWidth="1"/>
    <col min="8972" max="8974" width="10.7109375" customWidth="1"/>
    <col min="8975" max="8975" width="25.7109375" customWidth="1"/>
    <col min="8976" max="8976" width="33.7109375" customWidth="1"/>
    <col min="8977" max="8977" width="13.42578125" customWidth="1"/>
    <col min="8979" max="8981" width="10.7109375" customWidth="1"/>
    <col min="8982" max="8982" width="29.85546875" customWidth="1"/>
    <col min="9217" max="9217" width="23" customWidth="1"/>
    <col min="9218" max="9218" width="44" customWidth="1"/>
    <col min="9219" max="9219" width="17" customWidth="1"/>
    <col min="9220" max="9220" width="9.42578125" customWidth="1"/>
    <col min="9221" max="9223" width="10.7109375" customWidth="1"/>
    <col min="9224" max="9224" width="22.140625" customWidth="1"/>
    <col min="9225" max="9225" width="23.42578125" customWidth="1"/>
    <col min="9226" max="9226" width="16.28515625" customWidth="1"/>
    <col min="9228" max="9230" width="10.7109375" customWidth="1"/>
    <col min="9231" max="9231" width="25.7109375" customWidth="1"/>
    <col min="9232" max="9232" width="33.7109375" customWidth="1"/>
    <col min="9233" max="9233" width="13.42578125" customWidth="1"/>
    <col min="9235" max="9237" width="10.7109375" customWidth="1"/>
    <col min="9238" max="9238" width="29.85546875" customWidth="1"/>
    <col min="9473" max="9473" width="23" customWidth="1"/>
    <col min="9474" max="9474" width="44" customWidth="1"/>
    <col min="9475" max="9475" width="17" customWidth="1"/>
    <col min="9476" max="9476" width="9.42578125" customWidth="1"/>
    <col min="9477" max="9479" width="10.7109375" customWidth="1"/>
    <col min="9480" max="9480" width="22.140625" customWidth="1"/>
    <col min="9481" max="9481" width="23.42578125" customWidth="1"/>
    <col min="9482" max="9482" width="16.28515625" customWidth="1"/>
    <col min="9484" max="9486" width="10.7109375" customWidth="1"/>
    <col min="9487" max="9487" width="25.7109375" customWidth="1"/>
    <col min="9488" max="9488" width="33.7109375" customWidth="1"/>
    <col min="9489" max="9489" width="13.42578125" customWidth="1"/>
    <col min="9491" max="9493" width="10.7109375" customWidth="1"/>
    <col min="9494" max="9494" width="29.85546875" customWidth="1"/>
    <col min="9729" max="9729" width="23" customWidth="1"/>
    <col min="9730" max="9730" width="44" customWidth="1"/>
    <col min="9731" max="9731" width="17" customWidth="1"/>
    <col min="9732" max="9732" width="9.42578125" customWidth="1"/>
    <col min="9733" max="9735" width="10.7109375" customWidth="1"/>
    <col min="9736" max="9736" width="22.140625" customWidth="1"/>
    <col min="9737" max="9737" width="23.42578125" customWidth="1"/>
    <col min="9738" max="9738" width="16.28515625" customWidth="1"/>
    <col min="9740" max="9742" width="10.7109375" customWidth="1"/>
    <col min="9743" max="9743" width="25.7109375" customWidth="1"/>
    <col min="9744" max="9744" width="33.7109375" customWidth="1"/>
    <col min="9745" max="9745" width="13.42578125" customWidth="1"/>
    <col min="9747" max="9749" width="10.7109375" customWidth="1"/>
    <col min="9750" max="9750" width="29.85546875" customWidth="1"/>
    <col min="9985" max="9985" width="23" customWidth="1"/>
    <col min="9986" max="9986" width="44" customWidth="1"/>
    <col min="9987" max="9987" width="17" customWidth="1"/>
    <col min="9988" max="9988" width="9.42578125" customWidth="1"/>
    <col min="9989" max="9991" width="10.7109375" customWidth="1"/>
    <col min="9992" max="9992" width="22.140625" customWidth="1"/>
    <col min="9993" max="9993" width="23.42578125" customWidth="1"/>
    <col min="9994" max="9994" width="16.28515625" customWidth="1"/>
    <col min="9996" max="9998" width="10.7109375" customWidth="1"/>
    <col min="9999" max="9999" width="25.7109375" customWidth="1"/>
    <col min="10000" max="10000" width="33.7109375" customWidth="1"/>
    <col min="10001" max="10001" width="13.42578125" customWidth="1"/>
    <col min="10003" max="10005" width="10.7109375" customWidth="1"/>
    <col min="10006" max="10006" width="29.85546875" customWidth="1"/>
    <col min="10241" max="10241" width="23" customWidth="1"/>
    <col min="10242" max="10242" width="44" customWidth="1"/>
    <col min="10243" max="10243" width="17" customWidth="1"/>
    <col min="10244" max="10244" width="9.42578125" customWidth="1"/>
    <col min="10245" max="10247" width="10.7109375" customWidth="1"/>
    <col min="10248" max="10248" width="22.140625" customWidth="1"/>
    <col min="10249" max="10249" width="23.42578125" customWidth="1"/>
    <col min="10250" max="10250" width="16.28515625" customWidth="1"/>
    <col min="10252" max="10254" width="10.7109375" customWidth="1"/>
    <col min="10255" max="10255" width="25.7109375" customWidth="1"/>
    <col min="10256" max="10256" width="33.7109375" customWidth="1"/>
    <col min="10257" max="10257" width="13.42578125" customWidth="1"/>
    <col min="10259" max="10261" width="10.7109375" customWidth="1"/>
    <col min="10262" max="10262" width="29.85546875" customWidth="1"/>
    <col min="10497" max="10497" width="23" customWidth="1"/>
    <col min="10498" max="10498" width="44" customWidth="1"/>
    <col min="10499" max="10499" width="17" customWidth="1"/>
    <col min="10500" max="10500" width="9.42578125" customWidth="1"/>
    <col min="10501" max="10503" width="10.7109375" customWidth="1"/>
    <col min="10504" max="10504" width="22.140625" customWidth="1"/>
    <col min="10505" max="10505" width="23.42578125" customWidth="1"/>
    <col min="10506" max="10506" width="16.28515625" customWidth="1"/>
    <col min="10508" max="10510" width="10.7109375" customWidth="1"/>
    <col min="10511" max="10511" width="25.7109375" customWidth="1"/>
    <col min="10512" max="10512" width="33.7109375" customWidth="1"/>
    <col min="10513" max="10513" width="13.42578125" customWidth="1"/>
    <col min="10515" max="10517" width="10.7109375" customWidth="1"/>
    <col min="10518" max="10518" width="29.85546875" customWidth="1"/>
    <col min="10753" max="10753" width="23" customWidth="1"/>
    <col min="10754" max="10754" width="44" customWidth="1"/>
    <col min="10755" max="10755" width="17" customWidth="1"/>
    <col min="10756" max="10756" width="9.42578125" customWidth="1"/>
    <col min="10757" max="10759" width="10.7109375" customWidth="1"/>
    <col min="10760" max="10760" width="22.140625" customWidth="1"/>
    <col min="10761" max="10761" width="23.42578125" customWidth="1"/>
    <col min="10762" max="10762" width="16.28515625" customWidth="1"/>
    <col min="10764" max="10766" width="10.7109375" customWidth="1"/>
    <col min="10767" max="10767" width="25.7109375" customWidth="1"/>
    <col min="10768" max="10768" width="33.7109375" customWidth="1"/>
    <col min="10769" max="10769" width="13.42578125" customWidth="1"/>
    <col min="10771" max="10773" width="10.7109375" customWidth="1"/>
    <col min="10774" max="10774" width="29.85546875" customWidth="1"/>
    <col min="11009" max="11009" width="23" customWidth="1"/>
    <col min="11010" max="11010" width="44" customWidth="1"/>
    <col min="11011" max="11011" width="17" customWidth="1"/>
    <col min="11012" max="11012" width="9.42578125" customWidth="1"/>
    <col min="11013" max="11015" width="10.7109375" customWidth="1"/>
    <col min="11016" max="11016" width="22.140625" customWidth="1"/>
    <col min="11017" max="11017" width="23.42578125" customWidth="1"/>
    <col min="11018" max="11018" width="16.28515625" customWidth="1"/>
    <col min="11020" max="11022" width="10.7109375" customWidth="1"/>
    <col min="11023" max="11023" width="25.7109375" customWidth="1"/>
    <col min="11024" max="11024" width="33.7109375" customWidth="1"/>
    <col min="11025" max="11025" width="13.42578125" customWidth="1"/>
    <col min="11027" max="11029" width="10.7109375" customWidth="1"/>
    <col min="11030" max="11030" width="29.85546875" customWidth="1"/>
    <col min="11265" max="11265" width="23" customWidth="1"/>
    <col min="11266" max="11266" width="44" customWidth="1"/>
    <col min="11267" max="11267" width="17" customWidth="1"/>
    <col min="11268" max="11268" width="9.42578125" customWidth="1"/>
    <col min="11269" max="11271" width="10.7109375" customWidth="1"/>
    <col min="11272" max="11272" width="22.140625" customWidth="1"/>
    <col min="11273" max="11273" width="23.42578125" customWidth="1"/>
    <col min="11274" max="11274" width="16.28515625" customWidth="1"/>
    <col min="11276" max="11278" width="10.7109375" customWidth="1"/>
    <col min="11279" max="11279" width="25.7109375" customWidth="1"/>
    <col min="11280" max="11280" width="33.7109375" customWidth="1"/>
    <col min="11281" max="11281" width="13.42578125" customWidth="1"/>
    <col min="11283" max="11285" width="10.7109375" customWidth="1"/>
    <col min="11286" max="11286" width="29.85546875" customWidth="1"/>
    <col min="11521" max="11521" width="23" customWidth="1"/>
    <col min="11522" max="11522" width="44" customWidth="1"/>
    <col min="11523" max="11523" width="17" customWidth="1"/>
    <col min="11524" max="11524" width="9.42578125" customWidth="1"/>
    <col min="11525" max="11527" width="10.7109375" customWidth="1"/>
    <col min="11528" max="11528" width="22.140625" customWidth="1"/>
    <col min="11529" max="11529" width="23.42578125" customWidth="1"/>
    <col min="11530" max="11530" width="16.28515625" customWidth="1"/>
    <col min="11532" max="11534" width="10.7109375" customWidth="1"/>
    <col min="11535" max="11535" width="25.7109375" customWidth="1"/>
    <col min="11536" max="11536" width="33.7109375" customWidth="1"/>
    <col min="11537" max="11537" width="13.42578125" customWidth="1"/>
    <col min="11539" max="11541" width="10.7109375" customWidth="1"/>
    <col min="11542" max="11542" width="29.85546875" customWidth="1"/>
    <col min="11777" max="11777" width="23" customWidth="1"/>
    <col min="11778" max="11778" width="44" customWidth="1"/>
    <col min="11779" max="11779" width="17" customWidth="1"/>
    <col min="11780" max="11780" width="9.42578125" customWidth="1"/>
    <col min="11781" max="11783" width="10.7109375" customWidth="1"/>
    <col min="11784" max="11784" width="22.140625" customWidth="1"/>
    <col min="11785" max="11785" width="23.42578125" customWidth="1"/>
    <col min="11786" max="11786" width="16.28515625" customWidth="1"/>
    <col min="11788" max="11790" width="10.7109375" customWidth="1"/>
    <col min="11791" max="11791" width="25.7109375" customWidth="1"/>
    <col min="11792" max="11792" width="33.7109375" customWidth="1"/>
    <col min="11793" max="11793" width="13.42578125" customWidth="1"/>
    <col min="11795" max="11797" width="10.7109375" customWidth="1"/>
    <col min="11798" max="11798" width="29.85546875" customWidth="1"/>
    <col min="12033" max="12033" width="23" customWidth="1"/>
    <col min="12034" max="12034" width="44" customWidth="1"/>
    <col min="12035" max="12035" width="17" customWidth="1"/>
    <col min="12036" max="12036" width="9.42578125" customWidth="1"/>
    <col min="12037" max="12039" width="10.7109375" customWidth="1"/>
    <col min="12040" max="12040" width="22.140625" customWidth="1"/>
    <col min="12041" max="12041" width="23.42578125" customWidth="1"/>
    <col min="12042" max="12042" width="16.28515625" customWidth="1"/>
    <col min="12044" max="12046" width="10.7109375" customWidth="1"/>
    <col min="12047" max="12047" width="25.7109375" customWidth="1"/>
    <col min="12048" max="12048" width="33.7109375" customWidth="1"/>
    <col min="12049" max="12049" width="13.42578125" customWidth="1"/>
    <col min="12051" max="12053" width="10.7109375" customWidth="1"/>
    <col min="12054" max="12054" width="29.85546875" customWidth="1"/>
    <col min="12289" max="12289" width="23" customWidth="1"/>
    <col min="12290" max="12290" width="44" customWidth="1"/>
    <col min="12291" max="12291" width="17" customWidth="1"/>
    <col min="12292" max="12292" width="9.42578125" customWidth="1"/>
    <col min="12293" max="12295" width="10.7109375" customWidth="1"/>
    <col min="12296" max="12296" width="22.140625" customWidth="1"/>
    <col min="12297" max="12297" width="23.42578125" customWidth="1"/>
    <col min="12298" max="12298" width="16.28515625" customWidth="1"/>
    <col min="12300" max="12302" width="10.7109375" customWidth="1"/>
    <col min="12303" max="12303" width="25.7109375" customWidth="1"/>
    <col min="12304" max="12304" width="33.7109375" customWidth="1"/>
    <col min="12305" max="12305" width="13.42578125" customWidth="1"/>
    <col min="12307" max="12309" width="10.7109375" customWidth="1"/>
    <col min="12310" max="12310" width="29.85546875" customWidth="1"/>
    <col min="12545" max="12545" width="23" customWidth="1"/>
    <col min="12546" max="12546" width="44" customWidth="1"/>
    <col min="12547" max="12547" width="17" customWidth="1"/>
    <col min="12548" max="12548" width="9.42578125" customWidth="1"/>
    <col min="12549" max="12551" width="10.7109375" customWidth="1"/>
    <col min="12552" max="12552" width="22.140625" customWidth="1"/>
    <col min="12553" max="12553" width="23.42578125" customWidth="1"/>
    <col min="12554" max="12554" width="16.28515625" customWidth="1"/>
    <col min="12556" max="12558" width="10.7109375" customWidth="1"/>
    <col min="12559" max="12559" width="25.7109375" customWidth="1"/>
    <col min="12560" max="12560" width="33.7109375" customWidth="1"/>
    <col min="12561" max="12561" width="13.42578125" customWidth="1"/>
    <col min="12563" max="12565" width="10.7109375" customWidth="1"/>
    <col min="12566" max="12566" width="29.85546875" customWidth="1"/>
    <col min="12801" max="12801" width="23" customWidth="1"/>
    <col min="12802" max="12802" width="44" customWidth="1"/>
    <col min="12803" max="12803" width="17" customWidth="1"/>
    <col min="12804" max="12804" width="9.42578125" customWidth="1"/>
    <col min="12805" max="12807" width="10.7109375" customWidth="1"/>
    <col min="12808" max="12808" width="22.140625" customWidth="1"/>
    <col min="12809" max="12809" width="23.42578125" customWidth="1"/>
    <col min="12810" max="12810" width="16.28515625" customWidth="1"/>
    <col min="12812" max="12814" width="10.7109375" customWidth="1"/>
    <col min="12815" max="12815" width="25.7109375" customWidth="1"/>
    <col min="12816" max="12816" width="33.7109375" customWidth="1"/>
    <col min="12817" max="12817" width="13.42578125" customWidth="1"/>
    <col min="12819" max="12821" width="10.7109375" customWidth="1"/>
    <col min="12822" max="12822" width="29.85546875" customWidth="1"/>
    <col min="13057" max="13057" width="23" customWidth="1"/>
    <col min="13058" max="13058" width="44" customWidth="1"/>
    <col min="13059" max="13059" width="17" customWidth="1"/>
    <col min="13060" max="13060" width="9.42578125" customWidth="1"/>
    <col min="13061" max="13063" width="10.7109375" customWidth="1"/>
    <col min="13064" max="13064" width="22.140625" customWidth="1"/>
    <col min="13065" max="13065" width="23.42578125" customWidth="1"/>
    <col min="13066" max="13066" width="16.28515625" customWidth="1"/>
    <col min="13068" max="13070" width="10.7109375" customWidth="1"/>
    <col min="13071" max="13071" width="25.7109375" customWidth="1"/>
    <col min="13072" max="13072" width="33.7109375" customWidth="1"/>
    <col min="13073" max="13073" width="13.42578125" customWidth="1"/>
    <col min="13075" max="13077" width="10.7109375" customWidth="1"/>
    <col min="13078" max="13078" width="29.85546875" customWidth="1"/>
    <col min="13313" max="13313" width="23" customWidth="1"/>
    <col min="13314" max="13314" width="44" customWidth="1"/>
    <col min="13315" max="13315" width="17" customWidth="1"/>
    <col min="13316" max="13316" width="9.42578125" customWidth="1"/>
    <col min="13317" max="13319" width="10.7109375" customWidth="1"/>
    <col min="13320" max="13320" width="22.140625" customWidth="1"/>
    <col min="13321" max="13321" width="23.42578125" customWidth="1"/>
    <col min="13322" max="13322" width="16.28515625" customWidth="1"/>
    <col min="13324" max="13326" width="10.7109375" customWidth="1"/>
    <col min="13327" max="13327" width="25.7109375" customWidth="1"/>
    <col min="13328" max="13328" width="33.7109375" customWidth="1"/>
    <col min="13329" max="13329" width="13.42578125" customWidth="1"/>
    <col min="13331" max="13333" width="10.7109375" customWidth="1"/>
    <col min="13334" max="13334" width="29.85546875" customWidth="1"/>
    <col min="13569" max="13569" width="23" customWidth="1"/>
    <col min="13570" max="13570" width="44" customWidth="1"/>
    <col min="13571" max="13571" width="17" customWidth="1"/>
    <col min="13572" max="13572" width="9.42578125" customWidth="1"/>
    <col min="13573" max="13575" width="10.7109375" customWidth="1"/>
    <col min="13576" max="13576" width="22.140625" customWidth="1"/>
    <col min="13577" max="13577" width="23.42578125" customWidth="1"/>
    <col min="13578" max="13578" width="16.28515625" customWidth="1"/>
    <col min="13580" max="13582" width="10.7109375" customWidth="1"/>
    <col min="13583" max="13583" width="25.7109375" customWidth="1"/>
    <col min="13584" max="13584" width="33.7109375" customWidth="1"/>
    <col min="13585" max="13585" width="13.42578125" customWidth="1"/>
    <col min="13587" max="13589" width="10.7109375" customWidth="1"/>
    <col min="13590" max="13590" width="29.85546875" customWidth="1"/>
    <col min="13825" max="13825" width="23" customWidth="1"/>
    <col min="13826" max="13826" width="44" customWidth="1"/>
    <col min="13827" max="13827" width="17" customWidth="1"/>
    <col min="13828" max="13828" width="9.42578125" customWidth="1"/>
    <col min="13829" max="13831" width="10.7109375" customWidth="1"/>
    <col min="13832" max="13832" width="22.140625" customWidth="1"/>
    <col min="13833" max="13833" width="23.42578125" customWidth="1"/>
    <col min="13834" max="13834" width="16.28515625" customWidth="1"/>
    <col min="13836" max="13838" width="10.7109375" customWidth="1"/>
    <col min="13839" max="13839" width="25.7109375" customWidth="1"/>
    <col min="13840" max="13840" width="33.7109375" customWidth="1"/>
    <col min="13841" max="13841" width="13.42578125" customWidth="1"/>
    <col min="13843" max="13845" width="10.7109375" customWidth="1"/>
    <col min="13846" max="13846" width="29.85546875" customWidth="1"/>
    <col min="14081" max="14081" width="23" customWidth="1"/>
    <col min="14082" max="14082" width="44" customWidth="1"/>
    <col min="14083" max="14083" width="17" customWidth="1"/>
    <col min="14084" max="14084" width="9.42578125" customWidth="1"/>
    <col min="14085" max="14087" width="10.7109375" customWidth="1"/>
    <col min="14088" max="14088" width="22.140625" customWidth="1"/>
    <col min="14089" max="14089" width="23.42578125" customWidth="1"/>
    <col min="14090" max="14090" width="16.28515625" customWidth="1"/>
    <col min="14092" max="14094" width="10.7109375" customWidth="1"/>
    <col min="14095" max="14095" width="25.7109375" customWidth="1"/>
    <col min="14096" max="14096" width="33.7109375" customWidth="1"/>
    <col min="14097" max="14097" width="13.42578125" customWidth="1"/>
    <col min="14099" max="14101" width="10.7109375" customWidth="1"/>
    <col min="14102" max="14102" width="29.85546875" customWidth="1"/>
    <col min="14337" max="14337" width="23" customWidth="1"/>
    <col min="14338" max="14338" width="44" customWidth="1"/>
    <col min="14339" max="14339" width="17" customWidth="1"/>
    <col min="14340" max="14340" width="9.42578125" customWidth="1"/>
    <col min="14341" max="14343" width="10.7109375" customWidth="1"/>
    <col min="14344" max="14344" width="22.140625" customWidth="1"/>
    <col min="14345" max="14345" width="23.42578125" customWidth="1"/>
    <col min="14346" max="14346" width="16.28515625" customWidth="1"/>
    <col min="14348" max="14350" width="10.7109375" customWidth="1"/>
    <col min="14351" max="14351" width="25.7109375" customWidth="1"/>
    <col min="14352" max="14352" width="33.7109375" customWidth="1"/>
    <col min="14353" max="14353" width="13.42578125" customWidth="1"/>
    <col min="14355" max="14357" width="10.7109375" customWidth="1"/>
    <col min="14358" max="14358" width="29.85546875" customWidth="1"/>
    <col min="14593" max="14593" width="23" customWidth="1"/>
    <col min="14594" max="14594" width="44" customWidth="1"/>
    <col min="14595" max="14595" width="17" customWidth="1"/>
    <col min="14596" max="14596" width="9.42578125" customWidth="1"/>
    <col min="14597" max="14599" width="10.7109375" customWidth="1"/>
    <col min="14600" max="14600" width="22.140625" customWidth="1"/>
    <col min="14601" max="14601" width="23.42578125" customWidth="1"/>
    <col min="14602" max="14602" width="16.28515625" customWidth="1"/>
    <col min="14604" max="14606" width="10.7109375" customWidth="1"/>
    <col min="14607" max="14607" width="25.7109375" customWidth="1"/>
    <col min="14608" max="14608" width="33.7109375" customWidth="1"/>
    <col min="14609" max="14609" width="13.42578125" customWidth="1"/>
    <col min="14611" max="14613" width="10.7109375" customWidth="1"/>
    <col min="14614" max="14614" width="29.85546875" customWidth="1"/>
    <col min="14849" max="14849" width="23" customWidth="1"/>
    <col min="14850" max="14850" width="44" customWidth="1"/>
    <col min="14851" max="14851" width="17" customWidth="1"/>
    <col min="14852" max="14852" width="9.42578125" customWidth="1"/>
    <col min="14853" max="14855" width="10.7109375" customWidth="1"/>
    <col min="14856" max="14856" width="22.140625" customWidth="1"/>
    <col min="14857" max="14857" width="23.42578125" customWidth="1"/>
    <col min="14858" max="14858" width="16.28515625" customWidth="1"/>
    <col min="14860" max="14862" width="10.7109375" customWidth="1"/>
    <col min="14863" max="14863" width="25.7109375" customWidth="1"/>
    <col min="14864" max="14864" width="33.7109375" customWidth="1"/>
    <col min="14865" max="14865" width="13.42578125" customWidth="1"/>
    <col min="14867" max="14869" width="10.7109375" customWidth="1"/>
    <col min="14870" max="14870" width="29.85546875" customWidth="1"/>
    <col min="15105" max="15105" width="23" customWidth="1"/>
    <col min="15106" max="15106" width="44" customWidth="1"/>
    <col min="15107" max="15107" width="17" customWidth="1"/>
    <col min="15108" max="15108" width="9.42578125" customWidth="1"/>
    <col min="15109" max="15111" width="10.7109375" customWidth="1"/>
    <col min="15112" max="15112" width="22.140625" customWidth="1"/>
    <col min="15113" max="15113" width="23.42578125" customWidth="1"/>
    <col min="15114" max="15114" width="16.28515625" customWidth="1"/>
    <col min="15116" max="15118" width="10.7109375" customWidth="1"/>
    <col min="15119" max="15119" width="25.7109375" customWidth="1"/>
    <col min="15120" max="15120" width="33.7109375" customWidth="1"/>
    <col min="15121" max="15121" width="13.42578125" customWidth="1"/>
    <col min="15123" max="15125" width="10.7109375" customWidth="1"/>
    <col min="15126" max="15126" width="29.85546875" customWidth="1"/>
    <col min="15361" max="15361" width="23" customWidth="1"/>
    <col min="15362" max="15362" width="44" customWidth="1"/>
    <col min="15363" max="15363" width="17" customWidth="1"/>
    <col min="15364" max="15364" width="9.42578125" customWidth="1"/>
    <col min="15365" max="15367" width="10.7109375" customWidth="1"/>
    <col min="15368" max="15368" width="22.140625" customWidth="1"/>
    <col min="15369" max="15369" width="23.42578125" customWidth="1"/>
    <col min="15370" max="15370" width="16.28515625" customWidth="1"/>
    <col min="15372" max="15374" width="10.7109375" customWidth="1"/>
    <col min="15375" max="15375" width="25.7109375" customWidth="1"/>
    <col min="15376" max="15376" width="33.7109375" customWidth="1"/>
    <col min="15377" max="15377" width="13.42578125" customWidth="1"/>
    <col min="15379" max="15381" width="10.7109375" customWidth="1"/>
    <col min="15382" max="15382" width="29.85546875" customWidth="1"/>
    <col min="15617" max="15617" width="23" customWidth="1"/>
    <col min="15618" max="15618" width="44" customWidth="1"/>
    <col min="15619" max="15619" width="17" customWidth="1"/>
    <col min="15620" max="15620" width="9.42578125" customWidth="1"/>
    <col min="15621" max="15623" width="10.7109375" customWidth="1"/>
    <col min="15624" max="15624" width="22.140625" customWidth="1"/>
    <col min="15625" max="15625" width="23.42578125" customWidth="1"/>
    <col min="15626" max="15626" width="16.28515625" customWidth="1"/>
    <col min="15628" max="15630" width="10.7109375" customWidth="1"/>
    <col min="15631" max="15631" width="25.7109375" customWidth="1"/>
    <col min="15632" max="15632" width="33.7109375" customWidth="1"/>
    <col min="15633" max="15633" width="13.42578125" customWidth="1"/>
    <col min="15635" max="15637" width="10.7109375" customWidth="1"/>
    <col min="15638" max="15638" width="29.85546875" customWidth="1"/>
    <col min="15873" max="15873" width="23" customWidth="1"/>
    <col min="15874" max="15874" width="44" customWidth="1"/>
    <col min="15875" max="15875" width="17" customWidth="1"/>
    <col min="15876" max="15876" width="9.42578125" customWidth="1"/>
    <col min="15877" max="15879" width="10.7109375" customWidth="1"/>
    <col min="15880" max="15880" width="22.140625" customWidth="1"/>
    <col min="15881" max="15881" width="23.42578125" customWidth="1"/>
    <col min="15882" max="15882" width="16.28515625" customWidth="1"/>
    <col min="15884" max="15886" width="10.7109375" customWidth="1"/>
    <col min="15887" max="15887" width="25.7109375" customWidth="1"/>
    <col min="15888" max="15888" width="33.7109375" customWidth="1"/>
    <col min="15889" max="15889" width="13.42578125" customWidth="1"/>
    <col min="15891" max="15893" width="10.7109375" customWidth="1"/>
    <col min="15894" max="15894" width="29.85546875" customWidth="1"/>
    <col min="16129" max="16129" width="23" customWidth="1"/>
    <col min="16130" max="16130" width="44" customWidth="1"/>
    <col min="16131" max="16131" width="17" customWidth="1"/>
    <col min="16132" max="16132" width="9.42578125" customWidth="1"/>
    <col min="16133" max="16135" width="10.7109375" customWidth="1"/>
    <col min="16136" max="16136" width="22.140625" customWidth="1"/>
    <col min="16137" max="16137" width="23.42578125" customWidth="1"/>
    <col min="16138" max="16138" width="16.28515625" customWidth="1"/>
    <col min="16140" max="16142" width="10.7109375" customWidth="1"/>
    <col min="16143" max="16143" width="25.7109375" customWidth="1"/>
    <col min="16144" max="16144" width="33.7109375" customWidth="1"/>
    <col min="16145" max="16145" width="13.42578125" customWidth="1"/>
    <col min="16147" max="16149" width="10.7109375" customWidth="1"/>
    <col min="16150" max="16150" width="29.85546875" customWidth="1"/>
  </cols>
  <sheetData>
    <row r="1" spans="1:23" ht="25.5" customHeight="1">
      <c r="A1" s="129"/>
      <c r="B1" s="130"/>
      <c r="C1" s="119" t="s">
        <v>9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3" t="s">
        <v>10</v>
      </c>
      <c r="T1" s="124"/>
      <c r="U1" s="125"/>
    </row>
    <row r="2" spans="1:23" ht="19.5" customHeight="1">
      <c r="A2" s="131"/>
      <c r="B2" s="132"/>
      <c r="C2" s="121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12" t="s">
        <v>8</v>
      </c>
      <c r="T2" s="113"/>
      <c r="U2" s="114"/>
    </row>
    <row r="3" spans="1:23" ht="26.25" customHeight="1">
      <c r="A3" s="131"/>
      <c r="B3" s="132"/>
      <c r="C3" s="115" t="s">
        <v>7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2" t="s">
        <v>12</v>
      </c>
      <c r="T3" s="113"/>
      <c r="U3" s="114"/>
    </row>
    <row r="4" spans="1:23" ht="15.75" thickBot="1">
      <c r="A4" s="133"/>
      <c r="B4" s="134"/>
      <c r="C4" s="117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26" t="s">
        <v>11</v>
      </c>
      <c r="T4" s="127"/>
      <c r="U4" s="128"/>
    </row>
    <row r="7" spans="1:23">
      <c r="A7" s="236" t="s">
        <v>16</v>
      </c>
      <c r="B7" s="236" t="s">
        <v>0</v>
      </c>
      <c r="C7" s="236" t="s">
        <v>2</v>
      </c>
      <c r="D7" s="236"/>
      <c r="E7" s="236"/>
      <c r="F7" s="236"/>
      <c r="G7" s="236"/>
      <c r="H7" s="232" t="s">
        <v>5</v>
      </c>
      <c r="I7" s="232" t="s">
        <v>0</v>
      </c>
      <c r="J7" s="232" t="s">
        <v>46</v>
      </c>
      <c r="K7" s="232"/>
      <c r="L7" s="232"/>
      <c r="M7" s="232"/>
      <c r="N7" s="232"/>
      <c r="O7" s="231" t="s">
        <v>6</v>
      </c>
      <c r="P7" s="231" t="s">
        <v>0</v>
      </c>
      <c r="Q7" s="231" t="s">
        <v>45</v>
      </c>
      <c r="R7" s="231"/>
      <c r="S7" s="231"/>
      <c r="T7" s="231"/>
      <c r="U7" s="231"/>
    </row>
    <row r="8" spans="1:23">
      <c r="A8" s="236"/>
      <c r="B8" s="236"/>
      <c r="C8" s="236" t="s">
        <v>3</v>
      </c>
      <c r="D8" s="236" t="s">
        <v>4</v>
      </c>
      <c r="E8" s="236" t="s">
        <v>1</v>
      </c>
      <c r="F8" s="236"/>
      <c r="G8" s="236"/>
      <c r="H8" s="232" t="s">
        <v>5</v>
      </c>
      <c r="I8" s="232" t="s">
        <v>0</v>
      </c>
      <c r="J8" s="232" t="s">
        <v>3</v>
      </c>
      <c r="K8" s="232" t="s">
        <v>4</v>
      </c>
      <c r="L8" s="232" t="s">
        <v>1</v>
      </c>
      <c r="M8" s="232"/>
      <c r="N8" s="232"/>
      <c r="O8" s="231"/>
      <c r="P8" s="231"/>
      <c r="Q8" s="231" t="s">
        <v>3</v>
      </c>
      <c r="R8" s="231" t="s">
        <v>4</v>
      </c>
      <c r="S8" s="231" t="s">
        <v>1</v>
      </c>
      <c r="T8" s="231"/>
      <c r="U8" s="231"/>
    </row>
    <row r="9" spans="1:23">
      <c r="A9" s="236"/>
      <c r="B9" s="236"/>
      <c r="C9" s="236"/>
      <c r="D9" s="236"/>
      <c r="E9" s="26">
        <v>2022</v>
      </c>
      <c r="F9" s="26">
        <v>2023</v>
      </c>
      <c r="G9" s="26">
        <v>2024</v>
      </c>
      <c r="H9" s="232"/>
      <c r="I9" s="232"/>
      <c r="J9" s="232"/>
      <c r="K9" s="232"/>
      <c r="L9" s="27">
        <v>2022</v>
      </c>
      <c r="M9" s="27">
        <v>2023</v>
      </c>
      <c r="N9" s="27">
        <v>2024</v>
      </c>
      <c r="O9" s="231"/>
      <c r="P9" s="231"/>
      <c r="Q9" s="231"/>
      <c r="R9" s="231"/>
      <c r="S9" s="28">
        <v>2022</v>
      </c>
      <c r="T9" s="28">
        <v>2023</v>
      </c>
      <c r="U9" s="28">
        <v>2024</v>
      </c>
    </row>
    <row r="10" spans="1:23" ht="45">
      <c r="A10" s="236" t="s">
        <v>207</v>
      </c>
      <c r="B10" s="237" t="s">
        <v>87</v>
      </c>
      <c r="C10" s="238" t="s">
        <v>88</v>
      </c>
      <c r="D10" s="239">
        <v>1</v>
      </c>
      <c r="E10" s="229">
        <v>0</v>
      </c>
      <c r="F10" s="229">
        <v>0</v>
      </c>
      <c r="G10" s="229">
        <v>1</v>
      </c>
      <c r="H10" s="230" t="s">
        <v>89</v>
      </c>
      <c r="I10" s="230" t="s">
        <v>90</v>
      </c>
      <c r="J10" s="234" t="s">
        <v>91</v>
      </c>
      <c r="K10" s="233">
        <v>0</v>
      </c>
      <c r="L10" s="233">
        <v>0</v>
      </c>
      <c r="M10" s="235">
        <v>1</v>
      </c>
      <c r="N10" s="233">
        <v>0</v>
      </c>
      <c r="O10" s="29" t="s">
        <v>92</v>
      </c>
      <c r="P10" s="30" t="s">
        <v>93</v>
      </c>
      <c r="Q10" s="31" t="s">
        <v>94</v>
      </c>
      <c r="R10" s="24">
        <v>0</v>
      </c>
      <c r="S10" s="24">
        <v>0</v>
      </c>
      <c r="T10" s="24">
        <v>1</v>
      </c>
      <c r="U10" s="24">
        <v>0</v>
      </c>
      <c r="V10" s="23"/>
    </row>
    <row r="11" spans="1:23" ht="30">
      <c r="A11" s="236"/>
      <c r="B11" s="237"/>
      <c r="C11" s="238"/>
      <c r="D11" s="239"/>
      <c r="E11" s="229"/>
      <c r="F11" s="229"/>
      <c r="G11" s="229"/>
      <c r="H11" s="230"/>
      <c r="I11" s="230"/>
      <c r="J11" s="234"/>
      <c r="K11" s="233"/>
      <c r="L11" s="233"/>
      <c r="M11" s="235"/>
      <c r="N11" s="233"/>
      <c r="O11" s="29" t="s">
        <v>95</v>
      </c>
      <c r="P11" s="30" t="s">
        <v>96</v>
      </c>
      <c r="Q11" s="31" t="s">
        <v>94</v>
      </c>
      <c r="R11" s="24">
        <v>0</v>
      </c>
      <c r="S11" s="24">
        <v>0</v>
      </c>
      <c r="T11" s="24">
        <v>1</v>
      </c>
      <c r="U11" s="24">
        <v>0</v>
      </c>
      <c r="V11" s="23"/>
    </row>
    <row r="12" spans="1:23" ht="45">
      <c r="A12" s="236"/>
      <c r="B12" s="237"/>
      <c r="C12" s="238"/>
      <c r="D12" s="239"/>
      <c r="E12" s="229"/>
      <c r="F12" s="229"/>
      <c r="G12" s="229"/>
      <c r="H12" s="230"/>
      <c r="I12" s="230"/>
      <c r="J12" s="234"/>
      <c r="K12" s="233"/>
      <c r="L12" s="233"/>
      <c r="M12" s="235"/>
      <c r="N12" s="233"/>
      <c r="O12" s="30" t="s">
        <v>97</v>
      </c>
      <c r="P12" s="30" t="s">
        <v>98</v>
      </c>
      <c r="Q12" s="31" t="s">
        <v>94</v>
      </c>
      <c r="R12" s="24">
        <v>0</v>
      </c>
      <c r="S12" s="24">
        <v>0</v>
      </c>
      <c r="T12" s="24">
        <v>1</v>
      </c>
      <c r="U12" s="24">
        <v>0</v>
      </c>
      <c r="V12" s="23"/>
    </row>
    <row r="13" spans="1:23" ht="112.5" customHeight="1">
      <c r="A13" s="236"/>
      <c r="B13" s="237"/>
      <c r="C13" s="238"/>
      <c r="D13" s="239"/>
      <c r="E13" s="229"/>
      <c r="F13" s="229"/>
      <c r="G13" s="229"/>
      <c r="H13" s="32" t="s">
        <v>99</v>
      </c>
      <c r="I13" s="33" t="s">
        <v>100</v>
      </c>
      <c r="J13" s="34" t="s">
        <v>101</v>
      </c>
      <c r="K13" s="35">
        <v>0</v>
      </c>
      <c r="L13" s="36">
        <v>1</v>
      </c>
      <c r="M13" s="35">
        <v>0</v>
      </c>
      <c r="N13" s="35">
        <v>0</v>
      </c>
      <c r="O13" s="29" t="s">
        <v>102</v>
      </c>
      <c r="P13" s="29" t="s">
        <v>103</v>
      </c>
      <c r="Q13" s="31" t="s">
        <v>94</v>
      </c>
      <c r="R13" s="24">
        <v>0</v>
      </c>
      <c r="S13" s="24">
        <v>1</v>
      </c>
      <c r="T13" s="24">
        <v>0</v>
      </c>
      <c r="U13" s="24">
        <v>0</v>
      </c>
      <c r="V13" s="23"/>
    </row>
    <row r="14" spans="1:23" ht="116.25" customHeight="1">
      <c r="A14" s="236"/>
      <c r="B14" s="237"/>
      <c r="C14" s="238"/>
      <c r="D14" s="239"/>
      <c r="E14" s="229"/>
      <c r="F14" s="229"/>
      <c r="G14" s="229"/>
      <c r="H14" s="32" t="s">
        <v>104</v>
      </c>
      <c r="I14" s="33" t="s">
        <v>105</v>
      </c>
      <c r="J14" s="34" t="s">
        <v>106</v>
      </c>
      <c r="K14" s="36">
        <v>0.2</v>
      </c>
      <c r="L14" s="36">
        <v>0.27</v>
      </c>
      <c r="M14" s="36">
        <v>0.27</v>
      </c>
      <c r="N14" s="36">
        <v>0.27</v>
      </c>
      <c r="O14" s="29" t="s">
        <v>107</v>
      </c>
      <c r="P14" s="29" t="s">
        <v>108</v>
      </c>
      <c r="Q14" s="104" t="s">
        <v>109</v>
      </c>
      <c r="R14" s="24">
        <v>24</v>
      </c>
      <c r="S14" s="24">
        <v>33</v>
      </c>
      <c r="T14" s="24">
        <v>33</v>
      </c>
      <c r="U14" s="24">
        <v>33</v>
      </c>
      <c r="V14" s="25"/>
    </row>
    <row r="15" spans="1:23" ht="97.5" customHeight="1">
      <c r="A15" s="236"/>
      <c r="B15" s="237"/>
      <c r="C15" s="238"/>
      <c r="D15" s="239"/>
      <c r="E15" s="229"/>
      <c r="F15" s="229"/>
      <c r="G15" s="229"/>
      <c r="H15" s="32" t="s">
        <v>110</v>
      </c>
      <c r="I15" s="32" t="s">
        <v>111</v>
      </c>
      <c r="J15" s="34" t="s">
        <v>112</v>
      </c>
      <c r="K15" s="36">
        <v>0.33</v>
      </c>
      <c r="L15" s="36">
        <v>0.33</v>
      </c>
      <c r="M15" s="36">
        <v>0.17</v>
      </c>
      <c r="N15" s="36">
        <v>0.17</v>
      </c>
      <c r="O15" s="37" t="s">
        <v>113</v>
      </c>
      <c r="P15" s="29" t="s">
        <v>114</v>
      </c>
      <c r="Q15" s="38" t="s">
        <v>115</v>
      </c>
      <c r="R15" s="24">
        <v>2</v>
      </c>
      <c r="S15" s="24">
        <v>2</v>
      </c>
      <c r="T15" s="24">
        <v>1</v>
      </c>
      <c r="U15" s="24">
        <v>1</v>
      </c>
      <c r="V15" s="25"/>
      <c r="W15" s="4"/>
    </row>
    <row r="16" spans="1:23">
      <c r="Q16" s="3"/>
      <c r="R16" s="105"/>
      <c r="S16" s="105"/>
      <c r="T16" s="105"/>
      <c r="U16" s="105"/>
    </row>
    <row r="17" spans="1:25">
      <c r="Q17" s="3"/>
      <c r="R17" s="3"/>
      <c r="S17" s="3"/>
      <c r="T17" s="3"/>
      <c r="U17" s="3"/>
      <c r="V17" s="91"/>
      <c r="W17" s="91"/>
      <c r="X17" s="91"/>
      <c r="Y17" s="91"/>
    </row>
    <row r="18" spans="1:25">
      <c r="Q18" s="3"/>
      <c r="R18" s="105"/>
      <c r="S18" s="105"/>
      <c r="T18" s="105"/>
      <c r="U18" s="105"/>
    </row>
    <row r="19" spans="1:25">
      <c r="A19" s="1"/>
    </row>
    <row r="22" spans="1:25">
      <c r="C22" s="2"/>
    </row>
  </sheetData>
  <mergeCells count="39">
    <mergeCell ref="R8:R9"/>
    <mergeCell ref="S8:U8"/>
    <mergeCell ref="J7:N7"/>
    <mergeCell ref="Q7:U7"/>
    <mergeCell ref="Q8:Q9"/>
    <mergeCell ref="A1:B4"/>
    <mergeCell ref="C1:R2"/>
    <mergeCell ref="S1:U1"/>
    <mergeCell ref="S2:U2"/>
    <mergeCell ref="C3:R4"/>
    <mergeCell ref="S3:U3"/>
    <mergeCell ref="S4:U4"/>
    <mergeCell ref="A7:A9"/>
    <mergeCell ref="B7:B9"/>
    <mergeCell ref="C7:G7"/>
    <mergeCell ref="H7:H9"/>
    <mergeCell ref="I7:I9"/>
    <mergeCell ref="E8:G8"/>
    <mergeCell ref="C8:C9"/>
    <mergeCell ref="D8:D9"/>
    <mergeCell ref="A10:A15"/>
    <mergeCell ref="B10:B15"/>
    <mergeCell ref="C10:C15"/>
    <mergeCell ref="D10:D15"/>
    <mergeCell ref="E10:E15"/>
    <mergeCell ref="F10:F15"/>
    <mergeCell ref="G10:G15"/>
    <mergeCell ref="H10:H12"/>
    <mergeCell ref="O7:O9"/>
    <mergeCell ref="P7:P9"/>
    <mergeCell ref="L8:N8"/>
    <mergeCell ref="N10:N12"/>
    <mergeCell ref="I10:I12"/>
    <mergeCell ref="J10:J12"/>
    <mergeCell ref="K10:K12"/>
    <mergeCell ref="L10:L12"/>
    <mergeCell ref="M10:M12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Desafio 1</vt:lpstr>
      <vt:lpstr>Desafio 2</vt:lpstr>
      <vt:lpstr>Desafio 3</vt:lpstr>
      <vt:lpstr>Desafio 4</vt:lpstr>
      <vt:lpstr>Desafio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</dc:creator>
  <cp:lastModifiedBy>UT</cp:lastModifiedBy>
  <dcterms:created xsi:type="dcterms:W3CDTF">2014-04-07T15:59:15Z</dcterms:created>
  <dcterms:modified xsi:type="dcterms:W3CDTF">2022-11-18T14:15:19Z</dcterms:modified>
</cp:coreProperties>
</file>